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Midico-fic-2019\bureautique$\PETR\PETR VDC\1 - Instances\COMITES SYNDICAUX\2026\2 MARS CAMPS\DOCUMENTS FINANCIERS\"/>
    </mc:Choice>
  </mc:AlternateContent>
  <xr:revisionPtr revIDLastSave="0" documentId="8_{02F109AD-0242-4C6E-B3BE-F14BACEBC656}" xr6:coauthVersionLast="47" xr6:coauthVersionMax="47" xr10:uidLastSave="{00000000-0000-0000-0000-000000000000}"/>
  <bookViews>
    <workbookView xWindow="-108" yWindow="-108" windowWidth="23256" windowHeight="12576" xr2:uid="{9CB61A1A-6B12-4FCA-B5E7-27599AFDC3A1}"/>
  </bookViews>
  <sheets>
    <sheet name="Feuil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31" i="1" l="1"/>
  <c r="H131" i="1"/>
  <c r="H134" i="1" s="1"/>
  <c r="E131" i="1"/>
  <c r="G131" i="1" s="1"/>
  <c r="I129" i="1"/>
  <c r="H129" i="1"/>
  <c r="E129" i="1"/>
  <c r="G129" i="1" s="1"/>
  <c r="I127" i="1"/>
  <c r="H127" i="1"/>
  <c r="E127" i="1"/>
  <c r="G127" i="1" s="1"/>
  <c r="I125" i="1"/>
  <c r="H125" i="1"/>
  <c r="E125" i="1"/>
  <c r="G125" i="1" s="1"/>
  <c r="I123" i="1"/>
  <c r="H123" i="1"/>
  <c r="I122" i="1"/>
  <c r="H122" i="1"/>
  <c r="E122" i="1"/>
  <c r="G122" i="1" s="1"/>
  <c r="G121" i="1"/>
  <c r="I120" i="1"/>
  <c r="H120" i="1"/>
  <c r="G120" i="1"/>
  <c r="E120" i="1"/>
  <c r="B120" i="1"/>
  <c r="A120" i="1"/>
  <c r="I119" i="1"/>
  <c r="H119" i="1"/>
  <c r="G119" i="1"/>
  <c r="E119" i="1"/>
  <c r="B119" i="1"/>
  <c r="A119" i="1"/>
  <c r="I118" i="1"/>
  <c r="I115" i="1" s="1"/>
  <c r="H118" i="1"/>
  <c r="G118" i="1"/>
  <c r="E118" i="1"/>
  <c r="B118" i="1"/>
  <c r="I117" i="1"/>
  <c r="H117" i="1"/>
  <c r="E117" i="1"/>
  <c r="G117" i="1" s="1"/>
  <c r="B117" i="1"/>
  <c r="A117" i="1"/>
  <c r="I116" i="1"/>
  <c r="H116" i="1"/>
  <c r="E116" i="1"/>
  <c r="G116" i="1" s="1"/>
  <c r="H115" i="1"/>
  <c r="E115" i="1"/>
  <c r="G115" i="1" s="1"/>
  <c r="I113" i="1"/>
  <c r="H113" i="1"/>
  <c r="E113" i="1"/>
  <c r="G113" i="1" s="1"/>
  <c r="I111" i="1"/>
  <c r="H111" i="1"/>
  <c r="E111" i="1"/>
  <c r="G111" i="1" s="1"/>
  <c r="I110" i="1"/>
  <c r="H110" i="1"/>
  <c r="E110" i="1"/>
  <c r="G110" i="1" s="1"/>
  <c r="I109" i="1"/>
  <c r="H109" i="1"/>
  <c r="E109" i="1"/>
  <c r="G109" i="1" s="1"/>
  <c r="I107" i="1"/>
  <c r="H107" i="1"/>
  <c r="E107" i="1"/>
  <c r="G107" i="1" s="1"/>
  <c r="I97" i="1"/>
  <c r="I99" i="1" s="1"/>
  <c r="H97" i="1"/>
  <c r="E97" i="1"/>
  <c r="G97" i="1" s="1"/>
  <c r="B97" i="1"/>
  <c r="I95" i="1"/>
  <c r="I93" i="1"/>
  <c r="H93" i="1"/>
  <c r="E93" i="1"/>
  <c r="G93" i="1" s="1"/>
  <c r="I91" i="1"/>
  <c r="H91" i="1"/>
  <c r="E91" i="1"/>
  <c r="G91" i="1" s="1"/>
  <c r="B91" i="1"/>
  <c r="A91" i="1"/>
  <c r="I89" i="1"/>
  <c r="H89" i="1"/>
  <c r="E89" i="1"/>
  <c r="G89" i="1" s="1"/>
  <c r="B89" i="1"/>
  <c r="I88" i="1"/>
  <c r="H88" i="1"/>
  <c r="G88" i="1"/>
  <c r="E88" i="1"/>
  <c r="I87" i="1"/>
  <c r="H87" i="1"/>
  <c r="G87" i="1"/>
  <c r="E87" i="1"/>
  <c r="I86" i="1"/>
  <c r="H86" i="1"/>
  <c r="G86" i="1"/>
  <c r="E86" i="1"/>
  <c r="I85" i="1"/>
  <c r="H85" i="1"/>
  <c r="G85" i="1"/>
  <c r="E85" i="1"/>
  <c r="I83" i="1"/>
  <c r="H83" i="1"/>
  <c r="G83" i="1"/>
  <c r="E83" i="1"/>
  <c r="B83" i="1"/>
  <c r="A83" i="1"/>
  <c r="I82" i="1"/>
  <c r="H82" i="1"/>
  <c r="G82" i="1"/>
  <c r="E82" i="1"/>
  <c r="B82" i="1"/>
  <c r="A82" i="1"/>
  <c r="I81" i="1"/>
  <c r="H81" i="1"/>
  <c r="G81" i="1"/>
  <c r="E81" i="1"/>
  <c r="I80" i="1"/>
  <c r="H80" i="1"/>
  <c r="E80" i="1"/>
  <c r="I79" i="1"/>
  <c r="H79" i="1"/>
  <c r="E79" i="1"/>
  <c r="I78" i="1"/>
  <c r="H78" i="1"/>
  <c r="E78" i="1"/>
  <c r="E74" i="1" s="1"/>
  <c r="G74" i="1" s="1"/>
  <c r="I77" i="1"/>
  <c r="H77" i="1"/>
  <c r="H74" i="1" s="1"/>
  <c r="E77" i="1"/>
  <c r="I76" i="1"/>
  <c r="H76" i="1"/>
  <c r="G76" i="1"/>
  <c r="E76" i="1"/>
  <c r="I75" i="1"/>
  <c r="H75" i="1"/>
  <c r="G75" i="1"/>
  <c r="E75" i="1"/>
  <c r="I74" i="1"/>
  <c r="I72" i="1"/>
  <c r="H72" i="1"/>
  <c r="G72" i="1"/>
  <c r="E72" i="1"/>
  <c r="I71" i="1"/>
  <c r="H71" i="1"/>
  <c r="G71" i="1"/>
  <c r="E71" i="1"/>
  <c r="I69" i="1"/>
  <c r="H69" i="1"/>
  <c r="G69" i="1"/>
  <c r="E69" i="1"/>
  <c r="B69" i="1"/>
  <c r="A69" i="1"/>
  <c r="I68" i="1"/>
  <c r="H68" i="1"/>
  <c r="E68" i="1"/>
  <c r="I67" i="1"/>
  <c r="H67" i="1"/>
  <c r="E67" i="1"/>
  <c r="I66" i="1"/>
  <c r="H66" i="1"/>
  <c r="E66" i="1"/>
  <c r="I65" i="1"/>
  <c r="H65" i="1"/>
  <c r="E65" i="1"/>
  <c r="I64" i="1"/>
  <c r="H64" i="1"/>
  <c r="E64" i="1"/>
  <c r="I63" i="1"/>
  <c r="H63" i="1"/>
  <c r="E63" i="1"/>
  <c r="G63" i="1" s="1"/>
  <c r="B63" i="1"/>
  <c r="A63" i="1"/>
  <c r="I62" i="1"/>
  <c r="H62" i="1"/>
  <c r="E62" i="1"/>
  <c r="G62" i="1" s="1"/>
  <c r="B62" i="1"/>
  <c r="A62" i="1"/>
  <c r="I61" i="1"/>
  <c r="H61" i="1"/>
  <c r="E61" i="1"/>
  <c r="G61" i="1" s="1"/>
  <c r="B61" i="1"/>
  <c r="A61" i="1"/>
  <c r="I60" i="1"/>
  <c r="H60" i="1"/>
  <c r="E60" i="1"/>
  <c r="G60" i="1" s="1"/>
  <c r="B60" i="1"/>
  <c r="A60" i="1"/>
  <c r="I59" i="1"/>
  <c r="H59" i="1"/>
  <c r="E59" i="1"/>
  <c r="G59" i="1" s="1"/>
  <c r="B59" i="1"/>
  <c r="A59" i="1"/>
  <c r="I58" i="1"/>
  <c r="H58" i="1"/>
  <c r="E58" i="1"/>
  <c r="I57" i="1"/>
  <c r="H57" i="1"/>
  <c r="E57" i="1"/>
  <c r="I56" i="1"/>
  <c r="H56" i="1"/>
  <c r="E56" i="1"/>
  <c r="I55" i="1"/>
  <c r="H55" i="1"/>
  <c r="G55" i="1"/>
  <c r="E55" i="1"/>
  <c r="B55" i="1"/>
  <c r="A55" i="1"/>
  <c r="I54" i="1"/>
  <c r="H54" i="1"/>
  <c r="E54" i="1"/>
  <c r="E48" i="1" s="1"/>
  <c r="G48" i="1" s="1"/>
  <c r="I53" i="1"/>
  <c r="H53" i="1"/>
  <c r="H48" i="1" s="1"/>
  <c r="E53" i="1"/>
  <c r="I52" i="1"/>
  <c r="H52" i="1"/>
  <c r="G52" i="1"/>
  <c r="E52" i="1"/>
  <c r="B52" i="1"/>
  <c r="A52" i="1"/>
  <c r="I51" i="1"/>
  <c r="H51" i="1"/>
  <c r="G51" i="1"/>
  <c r="E51" i="1"/>
  <c r="B51" i="1"/>
  <c r="A51" i="1"/>
  <c r="I50" i="1"/>
  <c r="H50" i="1"/>
  <c r="G50" i="1"/>
  <c r="E50" i="1"/>
  <c r="B50" i="1"/>
  <c r="A50" i="1"/>
  <c r="I49" i="1"/>
  <c r="H49" i="1"/>
  <c r="G49" i="1"/>
  <c r="E49" i="1"/>
  <c r="B49" i="1"/>
  <c r="A49" i="1"/>
  <c r="I48" i="1"/>
  <c r="I43" i="1"/>
  <c r="H43" i="1"/>
  <c r="G43" i="1"/>
  <c r="E43" i="1"/>
  <c r="I42" i="1"/>
  <c r="H42" i="1"/>
  <c r="E42" i="1"/>
  <c r="I41" i="1"/>
  <c r="H41" i="1"/>
  <c r="E41" i="1"/>
  <c r="G41" i="1" s="1"/>
  <c r="B41" i="1"/>
  <c r="A41" i="1"/>
  <c r="I40" i="1"/>
  <c r="H40" i="1"/>
  <c r="E40" i="1"/>
  <c r="G40" i="1" s="1"/>
  <c r="B40" i="1"/>
  <c r="A40" i="1"/>
  <c r="I39" i="1"/>
  <c r="H39" i="1"/>
  <c r="E39" i="1"/>
  <c r="I38" i="1"/>
  <c r="H38" i="1"/>
  <c r="G38" i="1"/>
  <c r="E38" i="1"/>
  <c r="B38" i="1"/>
  <c r="A38" i="1"/>
  <c r="I37" i="1"/>
  <c r="H37" i="1"/>
  <c r="G37" i="1"/>
  <c r="E37" i="1"/>
  <c r="B37" i="1"/>
  <c r="A37" i="1"/>
  <c r="I36" i="1"/>
  <c r="H36" i="1"/>
  <c r="G36" i="1"/>
  <c r="E36" i="1"/>
  <c r="B36" i="1"/>
  <c r="A36" i="1"/>
  <c r="I35" i="1"/>
  <c r="H35" i="1"/>
  <c r="G35" i="1"/>
  <c r="E35" i="1"/>
  <c r="B35" i="1"/>
  <c r="A35" i="1"/>
  <c r="I34" i="1"/>
  <c r="H34" i="1"/>
  <c r="G34" i="1"/>
  <c r="E34" i="1"/>
  <c r="B34" i="1"/>
  <c r="A34" i="1"/>
  <c r="I33" i="1"/>
  <c r="H33" i="1"/>
  <c r="G33" i="1"/>
  <c r="E33" i="1"/>
  <c r="B33" i="1"/>
  <c r="A33" i="1"/>
  <c r="I32" i="1"/>
  <c r="H32" i="1"/>
  <c r="G32" i="1"/>
  <c r="E32" i="1"/>
  <c r="B32" i="1"/>
  <c r="A32" i="1"/>
  <c r="I31" i="1"/>
  <c r="H31" i="1"/>
  <c r="G31" i="1"/>
  <c r="E31" i="1"/>
  <c r="B31" i="1"/>
  <c r="A31" i="1"/>
  <c r="I30" i="1"/>
  <c r="H30" i="1"/>
  <c r="G30" i="1"/>
  <c r="E30" i="1"/>
  <c r="B30" i="1"/>
  <c r="A30" i="1"/>
  <c r="I29" i="1"/>
  <c r="H29" i="1"/>
  <c r="E29" i="1"/>
  <c r="I28" i="1"/>
  <c r="H28" i="1"/>
  <c r="E28" i="1"/>
  <c r="G28" i="1" s="1"/>
  <c r="B28" i="1"/>
  <c r="A28" i="1"/>
  <c r="I27" i="1"/>
  <c r="H27" i="1"/>
  <c r="E27" i="1"/>
  <c r="G27" i="1" s="1"/>
  <c r="B27" i="1"/>
  <c r="A27" i="1"/>
  <c r="I26" i="1"/>
  <c r="H26" i="1"/>
  <c r="H10" i="1" s="1"/>
  <c r="E26" i="1"/>
  <c r="I25" i="1"/>
  <c r="H25" i="1"/>
  <c r="G25" i="1"/>
  <c r="E25" i="1"/>
  <c r="B25" i="1"/>
  <c r="A25" i="1"/>
  <c r="I24" i="1"/>
  <c r="H24" i="1"/>
  <c r="G24" i="1"/>
  <c r="E24" i="1"/>
  <c r="B24" i="1"/>
  <c r="A24" i="1"/>
  <c r="I23" i="1"/>
  <c r="H23" i="1"/>
  <c r="G23" i="1"/>
  <c r="E23" i="1"/>
  <c r="I22" i="1"/>
  <c r="H22" i="1"/>
  <c r="G22" i="1"/>
  <c r="E22" i="1"/>
  <c r="B22" i="1"/>
  <c r="A22" i="1"/>
  <c r="I21" i="1"/>
  <c r="H21" i="1"/>
  <c r="G21" i="1"/>
  <c r="E21" i="1"/>
  <c r="B21" i="1"/>
  <c r="A21" i="1"/>
  <c r="I20" i="1"/>
  <c r="H20" i="1"/>
  <c r="G20" i="1"/>
  <c r="E20" i="1"/>
  <c r="B20" i="1"/>
  <c r="A20" i="1"/>
  <c r="I19" i="1"/>
  <c r="H19" i="1"/>
  <c r="G19" i="1"/>
  <c r="E19" i="1"/>
  <c r="I18" i="1"/>
  <c r="H18" i="1"/>
  <c r="G18" i="1"/>
  <c r="E18" i="1"/>
  <c r="B18" i="1"/>
  <c r="A18" i="1"/>
  <c r="I17" i="1"/>
  <c r="H17" i="1"/>
  <c r="G17" i="1"/>
  <c r="E17" i="1"/>
  <c r="B17" i="1"/>
  <c r="A17" i="1"/>
  <c r="I16" i="1"/>
  <c r="H16" i="1"/>
  <c r="G16" i="1"/>
  <c r="E16" i="1"/>
  <c r="B16" i="1"/>
  <c r="A16" i="1"/>
  <c r="I15" i="1"/>
  <c r="H15" i="1"/>
  <c r="G15" i="1"/>
  <c r="E15" i="1"/>
  <c r="B15" i="1"/>
  <c r="A15" i="1"/>
  <c r="I14" i="1"/>
  <c r="H14" i="1"/>
  <c r="G14" i="1"/>
  <c r="E14" i="1"/>
  <c r="B14" i="1"/>
  <c r="A14" i="1"/>
  <c r="I13" i="1"/>
  <c r="H13" i="1"/>
  <c r="G13" i="1"/>
  <c r="E13" i="1"/>
  <c r="B13" i="1"/>
  <c r="A13" i="1"/>
  <c r="I12" i="1"/>
  <c r="H12" i="1"/>
  <c r="G12" i="1"/>
  <c r="E12" i="1"/>
  <c r="I11" i="1"/>
  <c r="H11" i="1"/>
  <c r="G11" i="1"/>
  <c r="E11" i="1"/>
  <c r="B11" i="1"/>
  <c r="A11" i="1"/>
  <c r="I10" i="1"/>
  <c r="H99" i="1" l="1"/>
  <c r="I134" i="1"/>
  <c r="E134" i="1"/>
  <c r="G134" i="1" s="1"/>
  <c r="E10" i="1"/>
  <c r="G10" i="1" s="1"/>
  <c r="E99" i="1" l="1"/>
  <c r="G9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Anne-Claire RENARD</author>
  </authors>
  <commentList>
    <comment ref="E95" authorId="0" shapeId="0" xr:uid="{0479CF21-0B7D-4DD1-A751-AD7E82FFBE35}">
      <text>
        <r>
          <rPr>
            <b/>
            <sz val="9"/>
            <color indexed="81"/>
            <rFont val="Tahoma"/>
            <family val="2"/>
          </rPr>
          <t>Anne-Claire RENARD:</t>
        </r>
        <r>
          <rPr>
            <sz val="9"/>
            <color indexed="81"/>
            <rFont val="Tahoma"/>
            <family val="2"/>
          </rPr>
          <t xml:space="preserve">
a saisir</t>
        </r>
      </text>
    </comment>
    <comment ref="A121" authorId="0" shapeId="0" xr:uid="{3E3A6721-0823-42D6-899E-AE74FF7C67E0}">
      <text>
        <r>
          <rPr>
            <b/>
            <sz val="9"/>
            <color indexed="81"/>
            <rFont val="Tahoma"/>
            <family val="2"/>
          </rPr>
          <t>Anne-Claire RENARD:</t>
        </r>
        <r>
          <rPr>
            <sz val="9"/>
            <color indexed="81"/>
            <rFont val="Tahoma"/>
            <family val="2"/>
          </rPr>
          <t xml:space="preserve">
saisie
</t>
        </r>
      </text>
    </comment>
  </commentList>
</comments>
</file>

<file path=xl/sharedStrings.xml><?xml version="1.0" encoding="utf-8"?>
<sst xmlns="http://schemas.openxmlformats.org/spreadsheetml/2006/main" count="103" uniqueCount="88">
  <si>
    <t>SYNTHESE</t>
  </si>
  <si>
    <t xml:space="preserve">PETR Vallée de la Dordogne Corrézienne  </t>
  </si>
  <si>
    <r>
      <t>BUDGET PRIMITIF</t>
    </r>
    <r>
      <rPr>
        <b/>
        <sz val="18"/>
        <color rgb="FFFF0000"/>
        <rFont val="Arial"/>
        <family val="2"/>
      </rPr>
      <t xml:space="preserve"> </t>
    </r>
  </si>
  <si>
    <t>SECTION FONCTIONNEMENT DEPENSES</t>
  </si>
  <si>
    <t>CHAPITRES M 57</t>
  </si>
  <si>
    <t>LIBELLES DEPENSES</t>
  </si>
  <si>
    <t>POUR MÉMOIRE BUDGET PRECEDENT</t>
  </si>
  <si>
    <t>REALISE 2025</t>
  </si>
  <si>
    <t>PROPOSITION 2026</t>
  </si>
  <si>
    <t>BP</t>
  </si>
  <si>
    <t>DM</t>
  </si>
  <si>
    <t>TOTAL</t>
  </si>
  <si>
    <t>011</t>
  </si>
  <si>
    <t>Charges à caractère général</t>
  </si>
  <si>
    <t>Carburant</t>
  </si>
  <si>
    <t>Prestations de services</t>
  </si>
  <si>
    <t>Matériel roulant</t>
  </si>
  <si>
    <t>Assurance DO</t>
  </si>
  <si>
    <t>Org de formation</t>
  </si>
  <si>
    <t>Transports collectifs</t>
  </si>
  <si>
    <t>Frais telecom</t>
  </si>
  <si>
    <t>Frais bancaires</t>
  </si>
  <si>
    <t>012</t>
  </si>
  <si>
    <t>Charges de personnel</t>
  </si>
  <si>
    <t>SFT titulaires</t>
  </si>
  <si>
    <t>Personnel  titulaire Primes et indemntés</t>
  </si>
  <si>
    <t>SFT non titulaires</t>
  </si>
  <si>
    <t>Personnel non titulaire Primes et indemntés</t>
  </si>
  <si>
    <t>Rémunération des apprentis</t>
  </si>
  <si>
    <t>Cotisations apprentis</t>
  </si>
  <si>
    <t>COS</t>
  </si>
  <si>
    <t>Santé</t>
  </si>
  <si>
    <t>Prévoyance</t>
  </si>
  <si>
    <t>remboursement sécurité</t>
  </si>
  <si>
    <t>014</t>
  </si>
  <si>
    <t>Reversements Taxe de séjour</t>
  </si>
  <si>
    <t>Reversement OTVD</t>
  </si>
  <si>
    <t>65</t>
  </si>
  <si>
    <t>Autres charges de gestion courante</t>
  </si>
  <si>
    <t>Droit utilisation informatique</t>
  </si>
  <si>
    <t>Indemnités élus</t>
  </si>
  <si>
    <t>Cotisations élus</t>
  </si>
  <si>
    <t>Cotisations élus SS</t>
  </si>
  <si>
    <t>Frais médicaux</t>
  </si>
  <si>
    <t>Créances admises en non valeur</t>
  </si>
  <si>
    <t>Créances éteintes</t>
  </si>
  <si>
    <t>66</t>
  </si>
  <si>
    <t>Charges financières</t>
  </si>
  <si>
    <t>6688</t>
  </si>
  <si>
    <t>Frais de dossier</t>
  </si>
  <si>
    <t>66111</t>
  </si>
  <si>
    <t>Interêts</t>
  </si>
  <si>
    <t>ICNE</t>
  </si>
  <si>
    <t>67</t>
  </si>
  <si>
    <t>Provisions</t>
  </si>
  <si>
    <t>023</t>
  </si>
  <si>
    <t>Virement à la section d'investissement</t>
  </si>
  <si>
    <t>O42  6811</t>
  </si>
  <si>
    <t>TOTAL DES DEPENSES DE FONCTIONNEMENT</t>
  </si>
  <si>
    <t>SECTION FONCTIONNEMENT RECETTES</t>
  </si>
  <si>
    <t>LIBELLES RECETTES</t>
  </si>
  <si>
    <t>013</t>
  </si>
  <si>
    <t>Atténuation de charges</t>
  </si>
  <si>
    <t>70</t>
  </si>
  <si>
    <t>Produits</t>
  </si>
  <si>
    <t>70888</t>
  </si>
  <si>
    <t>Remboursements de frais</t>
  </si>
  <si>
    <t>7088</t>
  </si>
  <si>
    <t>Autres produits d'activités annexes</t>
  </si>
  <si>
    <t>73</t>
  </si>
  <si>
    <t>Impôts et taxes</t>
  </si>
  <si>
    <t>74</t>
  </si>
  <si>
    <t>Participations</t>
  </si>
  <si>
    <t>ETAT</t>
  </si>
  <si>
    <t>Autres participations- dotation exceptionnelle</t>
  </si>
  <si>
    <t>FCTVA</t>
  </si>
  <si>
    <t>Autres produits</t>
  </si>
  <si>
    <t>7588</t>
  </si>
  <si>
    <t>Autres produits de gestion courante</t>
  </si>
  <si>
    <t>77</t>
  </si>
  <si>
    <t>Produits exceptionnels</t>
  </si>
  <si>
    <t>78</t>
  </si>
  <si>
    <t>Reprises sur provisions</t>
  </si>
  <si>
    <t>042</t>
  </si>
  <si>
    <t>Opération d'ordre</t>
  </si>
  <si>
    <t>002</t>
  </si>
  <si>
    <t>Excédent de fonctionnement reporté</t>
  </si>
  <si>
    <t>TOTAL DES RECETTES DE FONCTIONNEMENT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</si>
</sst>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6" formatCode="&quot; &quot;#,##0.00&quot; &quot;[$€]&quot; &quot;;&quot;-&quot;#,##0.00&quot; &quot;[$€]&quot; &quot;;&quot; -&quot;#&quot; &quot;[$€]&quot; &quot;;@&quot; 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8"/>
      <color rgb="FFFF000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i/>
      <sz val="11"/>
      <color rgb="FF00B050"/>
      <name val="Arial"/>
      <family val="2"/>
    </font>
    <font>
      <b/>
      <i/>
      <sz val="11"/>
      <color rgb="FF0070C0"/>
      <name val="Arial"/>
      <family val="2"/>
    </font>
    <font>
      <b/>
      <i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rgb="FF0070C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164" fontId="0" fillId="0" borderId="0" xfId="0" applyNumberFormat="1"/>
    <xf numFmtId="164" fontId="0" fillId="0" borderId="0" xfId="1" applyNumberFormat="1" applyFont="1"/>
    <xf numFmtId="0" fontId="3" fillId="0" borderId="0" xfId="0" applyFont="1"/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164" fontId="2" fillId="0" borderId="0" xfId="1" applyNumberFormat="1" applyFont="1"/>
    <xf numFmtId="0" fontId="6" fillId="2" borderId="0" xfId="0" applyFont="1" applyFill="1"/>
    <xf numFmtId="164" fontId="6" fillId="0" borderId="0" xfId="0" applyNumberFormat="1" applyFont="1"/>
    <xf numFmtId="164" fontId="6" fillId="0" borderId="0" xfId="1" applyNumberFormat="1" applyFont="1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/>
    </xf>
    <xf numFmtId="164" fontId="8" fillId="3" borderId="6" xfId="0" applyNumberFormat="1" applyFont="1" applyFill="1" applyBorder="1" applyAlignment="1">
      <alignment horizontal="center"/>
    </xf>
    <xf numFmtId="164" fontId="8" fillId="3" borderId="7" xfId="0" applyNumberFormat="1" applyFont="1" applyFill="1" applyBorder="1" applyAlignment="1">
      <alignment horizontal="center"/>
    </xf>
    <xf numFmtId="164" fontId="9" fillId="0" borderId="8" xfId="1" applyNumberFormat="1" applyFont="1" applyBorder="1" applyAlignment="1">
      <alignment horizontal="center" vertical="center"/>
    </xf>
    <xf numFmtId="164" fontId="10" fillId="0" borderId="9" xfId="1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4" fontId="11" fillId="3" borderId="14" xfId="0" applyNumberFormat="1" applyFont="1" applyFill="1" applyBorder="1" applyAlignment="1">
      <alignment horizontal="center"/>
    </xf>
    <xf numFmtId="164" fontId="9" fillId="0" borderId="15" xfId="1" applyNumberFormat="1" applyFont="1" applyBorder="1" applyAlignment="1">
      <alignment horizontal="center" vertical="center"/>
    </xf>
    <xf numFmtId="164" fontId="10" fillId="0" borderId="16" xfId="1" applyNumberFormat="1" applyFont="1" applyBorder="1" applyAlignment="1">
      <alignment horizontal="center" vertical="center"/>
    </xf>
    <xf numFmtId="49" fontId="12" fillId="4" borderId="0" xfId="0" applyNumberFormat="1" applyFont="1" applyFill="1" applyAlignment="1">
      <alignment horizontal="center"/>
    </xf>
    <xf numFmtId="0" fontId="12" fillId="4" borderId="0" xfId="0" applyFont="1" applyFill="1"/>
    <xf numFmtId="164" fontId="12" fillId="4" borderId="0" xfId="0" applyNumberFormat="1" applyFont="1" applyFill="1"/>
    <xf numFmtId="164" fontId="12" fillId="4" borderId="0" xfId="1" applyNumberFormat="1" applyFont="1" applyFill="1"/>
    <xf numFmtId="0" fontId="2" fillId="0" borderId="0" xfId="0" applyFont="1"/>
    <xf numFmtId="0" fontId="7" fillId="0" borderId="0" xfId="0" applyFont="1"/>
    <xf numFmtId="164" fontId="7" fillId="0" borderId="0" xfId="0" applyNumberFormat="1" applyFont="1"/>
    <xf numFmtId="164" fontId="13" fillId="0" borderId="0" xfId="1" applyNumberFormat="1" applyFont="1"/>
    <xf numFmtId="164" fontId="7" fillId="0" borderId="0" xfId="1" applyNumberFormat="1" applyFont="1"/>
    <xf numFmtId="0" fontId="13" fillId="0" borderId="0" xfId="0" applyFont="1"/>
    <xf numFmtId="164" fontId="13" fillId="0" borderId="0" xfId="0" applyNumberFormat="1" applyFont="1"/>
    <xf numFmtId="2" fontId="13" fillId="0" borderId="0" xfId="0" applyNumberFormat="1" applyFont="1"/>
    <xf numFmtId="0" fontId="12" fillId="3" borderId="0" xfId="0" applyFont="1" applyFill="1"/>
    <xf numFmtId="164" fontId="12" fillId="3" borderId="0" xfId="0" applyNumberFormat="1" applyFont="1" applyFill="1"/>
    <xf numFmtId="0" fontId="14" fillId="0" borderId="0" xfId="0" applyFont="1"/>
    <xf numFmtId="49" fontId="15" fillId="0" borderId="0" xfId="0" applyNumberFormat="1" applyFont="1" applyAlignment="1">
      <alignment horizontal="right"/>
    </xf>
    <xf numFmtId="0" fontId="12" fillId="0" borderId="0" xfId="0" applyFont="1"/>
    <xf numFmtId="164" fontId="15" fillId="0" borderId="0" xfId="0" applyNumberFormat="1" applyFont="1"/>
    <xf numFmtId="164" fontId="12" fillId="0" borderId="0" xfId="0" applyNumberFormat="1" applyFont="1"/>
    <xf numFmtId="164" fontId="16" fillId="0" borderId="0" xfId="0" applyNumberFormat="1" applyFont="1"/>
    <xf numFmtId="164" fontId="12" fillId="0" borderId="0" xfId="1" applyNumberFormat="1" applyFont="1" applyFill="1"/>
    <xf numFmtId="166" fontId="0" fillId="0" borderId="0" xfId="0" applyNumberFormat="1"/>
    <xf numFmtId="0" fontId="12" fillId="0" borderId="17" xfId="0" applyFont="1" applyBorder="1"/>
    <xf numFmtId="0" fontId="12" fillId="0" borderId="18" xfId="0" applyFont="1" applyBorder="1"/>
    <xf numFmtId="164" fontId="6" fillId="0" borderId="0" xfId="1" applyNumberFormat="1" applyFont="1" applyFill="1"/>
    <xf numFmtId="164" fontId="12" fillId="0" borderId="18" xfId="0" applyNumberFormat="1" applyFont="1" applyBorder="1"/>
    <xf numFmtId="164" fontId="17" fillId="0" borderId="18" xfId="0" applyNumberFormat="1" applyFont="1" applyBorder="1"/>
    <xf numFmtId="164" fontId="12" fillId="0" borderId="19" xfId="0" applyNumberFormat="1" applyFont="1" applyBorder="1"/>
    <xf numFmtId="164" fontId="18" fillId="0" borderId="20" xfId="1" applyNumberFormat="1" applyFont="1" applyBorder="1"/>
    <xf numFmtId="0" fontId="6" fillId="5" borderId="0" xfId="0" applyFont="1" applyFill="1" applyAlignment="1">
      <alignment horizontal="left"/>
    </xf>
    <xf numFmtId="164" fontId="14" fillId="0" borderId="0" xfId="0" applyNumberFormat="1" applyFont="1"/>
    <xf numFmtId="164" fontId="14" fillId="0" borderId="0" xfId="1" applyNumberFormat="1" applyFont="1"/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4" fontId="9" fillId="0" borderId="8" xfId="1" applyNumberFormat="1" applyFont="1" applyBorder="1" applyAlignment="1">
      <alignment horizontal="center" vertical="center"/>
    </xf>
    <xf numFmtId="164" fontId="10" fillId="0" borderId="9" xfId="1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64" fontId="9" fillId="0" borderId="15" xfId="1" applyNumberFormat="1" applyFont="1" applyBorder="1" applyAlignment="1">
      <alignment horizontal="center" vertical="center"/>
    </xf>
    <xf numFmtId="164" fontId="10" fillId="0" borderId="16" xfId="1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/>
    </xf>
    <xf numFmtId="164" fontId="11" fillId="3" borderId="0" xfId="0" applyNumberFormat="1" applyFont="1" applyFill="1" applyAlignment="1">
      <alignment horizontal="center"/>
    </xf>
    <xf numFmtId="164" fontId="9" fillId="0" borderId="0" xfId="1" applyNumberFormat="1" applyFont="1" applyBorder="1" applyAlignment="1">
      <alignment horizontal="center" vertical="center"/>
    </xf>
    <xf numFmtId="164" fontId="10" fillId="0" borderId="0" xfId="1" applyNumberFormat="1" applyFont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4" fontId="1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13" fillId="0" borderId="0" xfId="1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164" fontId="8" fillId="0" borderId="0" xfId="0" applyNumberFormat="1" applyFont="1" applyAlignment="1">
      <alignment horizontal="center"/>
    </xf>
    <xf numFmtId="164" fontId="8" fillId="0" borderId="0" xfId="0" applyNumberFormat="1" applyFont="1"/>
    <xf numFmtId="164" fontId="8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164" fontId="4" fillId="4" borderId="0" xfId="0" applyNumberFormat="1" applyFont="1" applyFill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TR/DIRECTION%20GENERALE/FINANCES/2026%20COMPTA/FICHE%20CALCUL%20BP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 "/>
      <sheetName val="CA GRAPH"/>
      <sheetName val="RATIOS"/>
      <sheetName val="Invest"/>
      <sheetName val="Fonct"/>
      <sheetName val="Fonct DETAILS"/>
      <sheetName val="Invt DETAILS"/>
      <sheetName val="Coût autres services"/>
      <sheetName val="Participation CC"/>
      <sheetName val="Synthèse pour DELIB"/>
      <sheetName val="SYNTHESE FONCTIONNEMENT"/>
      <sheetName val="SYNTHESE INVESTISSEMENT"/>
      <sheetName val="SYNTHESE AG FONCTIONNEMENT"/>
      <sheetName val="SYNTHESE TOURISME FONCTIONNEMT"/>
      <sheetName val="SYNTHESE TOURISME INVESTISSEMT"/>
      <sheetName val="SYNTHESE DVPT TERRITO FONCTIONN"/>
      <sheetName val="SYNTHESE LEADER FONC INV"/>
    </sheetNames>
    <sheetDataSet>
      <sheetData sheetId="0"/>
      <sheetData sheetId="1"/>
      <sheetData sheetId="2"/>
      <sheetData sheetId="3"/>
      <sheetData sheetId="4">
        <row r="2">
          <cell r="A2">
            <v>60611</v>
          </cell>
          <cell r="B2" t="str">
            <v>Eau et assainissement</v>
          </cell>
          <cell r="AX2">
            <v>0</v>
          </cell>
          <cell r="BF2">
            <v>0</v>
          </cell>
          <cell r="BN2">
            <v>0</v>
          </cell>
        </row>
        <row r="3">
          <cell r="AX3">
            <v>4766.6399999999994</v>
          </cell>
          <cell r="BF3">
            <v>1718.87</v>
          </cell>
          <cell r="BN3">
            <v>3000</v>
          </cell>
        </row>
        <row r="4">
          <cell r="A4">
            <v>60623</v>
          </cell>
          <cell r="B4" t="str">
            <v>Alimentation</v>
          </cell>
          <cell r="AX4">
            <v>2000</v>
          </cell>
          <cell r="BF4">
            <v>509.94999999999993</v>
          </cell>
          <cell r="BN4">
            <v>2200</v>
          </cell>
        </row>
        <row r="5">
          <cell r="A5">
            <v>60628</v>
          </cell>
          <cell r="B5" t="str">
            <v>Autres fournitures non stockées</v>
          </cell>
          <cell r="AX5">
            <v>100</v>
          </cell>
          <cell r="BF5">
            <v>0</v>
          </cell>
          <cell r="BN5">
            <v>0</v>
          </cell>
        </row>
        <row r="6">
          <cell r="A6">
            <v>60631</v>
          </cell>
          <cell r="B6" t="str">
            <v>Fournitures d'entretien</v>
          </cell>
          <cell r="AX6">
            <v>500</v>
          </cell>
          <cell r="BF6">
            <v>76.36</v>
          </cell>
          <cell r="BN6">
            <v>150</v>
          </cell>
        </row>
        <row r="7">
          <cell r="A7">
            <v>60632</v>
          </cell>
          <cell r="B7" t="str">
            <v>Fournitures petit équipement</v>
          </cell>
          <cell r="AX7">
            <v>500</v>
          </cell>
          <cell r="BF7">
            <v>69.989999999999995</v>
          </cell>
          <cell r="BN7">
            <v>300</v>
          </cell>
        </row>
        <row r="8">
          <cell r="A8">
            <v>6064</v>
          </cell>
          <cell r="B8" t="str">
            <v>Fournitures administatives</v>
          </cell>
          <cell r="AX8">
            <v>2000</v>
          </cell>
          <cell r="BF8">
            <v>505.67</v>
          </cell>
          <cell r="BN8">
            <v>1000</v>
          </cell>
        </row>
        <row r="9">
          <cell r="A9">
            <v>6068</v>
          </cell>
          <cell r="B9" t="str">
            <v>Autres matières et fournitures</v>
          </cell>
          <cell r="AX9">
            <v>100</v>
          </cell>
          <cell r="BF9">
            <v>0</v>
          </cell>
          <cell r="BN9">
            <v>0</v>
          </cell>
        </row>
        <row r="10">
          <cell r="AX10">
            <v>40000</v>
          </cell>
          <cell r="BF10">
            <v>1340.4</v>
          </cell>
          <cell r="BN10">
            <v>51355.91</v>
          </cell>
        </row>
        <row r="11">
          <cell r="A11">
            <v>6132</v>
          </cell>
          <cell r="B11" t="str">
            <v>Locations immobilières</v>
          </cell>
          <cell r="AX11">
            <v>3660</v>
          </cell>
          <cell r="BF11">
            <v>3660</v>
          </cell>
          <cell r="BN11">
            <v>3660</v>
          </cell>
        </row>
        <row r="12">
          <cell r="A12">
            <v>61351</v>
          </cell>
          <cell r="B12" t="str">
            <v>Location mobilière</v>
          </cell>
          <cell r="AX12">
            <v>4500</v>
          </cell>
          <cell r="BF12">
            <v>3464.88</v>
          </cell>
          <cell r="BN12">
            <v>4000</v>
          </cell>
        </row>
        <row r="13">
          <cell r="A13">
            <v>614</v>
          </cell>
          <cell r="B13" t="str">
            <v>Charges locatives et de copropriété</v>
          </cell>
          <cell r="AX13">
            <v>7740</v>
          </cell>
          <cell r="BF13">
            <v>7740</v>
          </cell>
          <cell r="BN13">
            <v>7740</v>
          </cell>
        </row>
        <row r="14">
          <cell r="AX14">
            <v>700</v>
          </cell>
          <cell r="BF14">
            <v>5065.01</v>
          </cell>
          <cell r="BN14">
            <v>1500</v>
          </cell>
        </row>
        <row r="15">
          <cell r="A15">
            <v>6156</v>
          </cell>
          <cell r="B15" t="str">
            <v>Maintenance</v>
          </cell>
          <cell r="AX15">
            <v>7000</v>
          </cell>
          <cell r="BF15">
            <v>2779.71</v>
          </cell>
          <cell r="BN15">
            <v>3500</v>
          </cell>
        </row>
        <row r="16">
          <cell r="A16">
            <v>6161</v>
          </cell>
          <cell r="B16" t="str">
            <v>Multirisques</v>
          </cell>
          <cell r="AX16">
            <v>5000</v>
          </cell>
          <cell r="BF16">
            <v>4071.11</v>
          </cell>
          <cell r="BN16">
            <v>5000</v>
          </cell>
        </row>
        <row r="17">
          <cell r="AX17">
            <v>0</v>
          </cell>
          <cell r="BF17">
            <v>0</v>
          </cell>
          <cell r="BN17">
            <v>0</v>
          </cell>
        </row>
        <row r="18">
          <cell r="A18">
            <v>617</v>
          </cell>
          <cell r="B18" t="str">
            <v>Etudes et recherche</v>
          </cell>
          <cell r="AX18">
            <v>50000</v>
          </cell>
          <cell r="BF18">
            <v>1800</v>
          </cell>
          <cell r="BN18">
            <v>10000</v>
          </cell>
        </row>
        <row r="19">
          <cell r="A19">
            <v>6182</v>
          </cell>
          <cell r="B19" t="str">
            <v>Doc. Générale et Technique</v>
          </cell>
          <cell r="AX19">
            <v>500</v>
          </cell>
          <cell r="BF19">
            <v>450</v>
          </cell>
          <cell r="BN19">
            <v>1450</v>
          </cell>
        </row>
        <row r="20">
          <cell r="AX20">
            <v>1000</v>
          </cell>
          <cell r="BF20">
            <v>120</v>
          </cell>
          <cell r="BN20">
            <v>1500</v>
          </cell>
        </row>
        <row r="21">
          <cell r="A21">
            <v>6185</v>
          </cell>
          <cell r="B21" t="str">
            <v>Divers frais de colloques et séminaires</v>
          </cell>
          <cell r="AX21">
            <v>5500</v>
          </cell>
          <cell r="BF21">
            <v>1911.62</v>
          </cell>
          <cell r="BN21">
            <v>10000</v>
          </cell>
        </row>
        <row r="22">
          <cell r="A22">
            <v>6188</v>
          </cell>
          <cell r="B22" t="str">
            <v>Autres frais divers (adhésions)</v>
          </cell>
          <cell r="AX22">
            <v>1010</v>
          </cell>
          <cell r="BF22">
            <v>1430</v>
          </cell>
          <cell r="BN22">
            <v>2800</v>
          </cell>
        </row>
        <row r="23">
          <cell r="A23">
            <v>6225</v>
          </cell>
          <cell r="B23" t="str">
            <v>Indemnité comptable et régisseurs</v>
          </cell>
          <cell r="AX23">
            <v>0</v>
          </cell>
          <cell r="BF23">
            <v>287.11</v>
          </cell>
          <cell r="BN23">
            <v>300</v>
          </cell>
        </row>
        <row r="24">
          <cell r="A24">
            <v>6228</v>
          </cell>
          <cell r="B24" t="str">
            <v>Divers</v>
          </cell>
          <cell r="AX24">
            <v>1000</v>
          </cell>
          <cell r="BF24">
            <v>32.89</v>
          </cell>
          <cell r="BN24">
            <v>100</v>
          </cell>
        </row>
        <row r="25">
          <cell r="A25">
            <v>6231</v>
          </cell>
          <cell r="B25" t="str">
            <v>Annonces et insertions</v>
          </cell>
          <cell r="AX25">
            <v>0</v>
          </cell>
          <cell r="BF25">
            <v>0</v>
          </cell>
          <cell r="BN25">
            <v>0</v>
          </cell>
        </row>
        <row r="26">
          <cell r="A26">
            <v>6232</v>
          </cell>
          <cell r="B26" t="str">
            <v>Fêtes et cérémonies</v>
          </cell>
          <cell r="AX26">
            <v>3000</v>
          </cell>
          <cell r="BF26">
            <v>1439.5</v>
          </cell>
          <cell r="BN26">
            <v>6000</v>
          </cell>
        </row>
        <row r="27">
          <cell r="A27">
            <v>6236</v>
          </cell>
          <cell r="B27" t="str">
            <v>Catalogues et imprimés</v>
          </cell>
          <cell r="AX27">
            <v>11500</v>
          </cell>
          <cell r="BF27">
            <v>2129.8000000000002</v>
          </cell>
          <cell r="BN27">
            <v>12000</v>
          </cell>
        </row>
        <row r="28">
          <cell r="A28">
            <v>6237</v>
          </cell>
          <cell r="B28" t="str">
            <v>Publicité, publications, relations publiques</v>
          </cell>
          <cell r="AX28">
            <v>0</v>
          </cell>
          <cell r="BF28">
            <v>0</v>
          </cell>
          <cell r="BN28">
            <v>0</v>
          </cell>
        </row>
        <row r="29">
          <cell r="A29">
            <v>6238</v>
          </cell>
          <cell r="B29" t="str">
            <v>Divers</v>
          </cell>
          <cell r="AX29">
            <v>0</v>
          </cell>
          <cell r="BF29">
            <v>0</v>
          </cell>
          <cell r="BN29">
            <v>0</v>
          </cell>
        </row>
        <row r="30">
          <cell r="AX30">
            <v>10000</v>
          </cell>
          <cell r="BF30">
            <v>545</v>
          </cell>
          <cell r="BN30">
            <v>6000</v>
          </cell>
        </row>
        <row r="31">
          <cell r="A31">
            <v>6251</v>
          </cell>
          <cell r="B31" t="str">
            <v>Voyages et déplacements</v>
          </cell>
          <cell r="AX31">
            <v>7000</v>
          </cell>
          <cell r="BF31">
            <v>2120.42</v>
          </cell>
          <cell r="BN31">
            <v>4000</v>
          </cell>
        </row>
        <row r="32">
          <cell r="A32">
            <v>6261</v>
          </cell>
          <cell r="B32" t="str">
            <v>Frais d'affranchissement</v>
          </cell>
          <cell r="AX32">
            <v>0</v>
          </cell>
          <cell r="BF32">
            <v>0</v>
          </cell>
          <cell r="BN32">
            <v>0</v>
          </cell>
        </row>
        <row r="33">
          <cell r="AX33">
            <v>0</v>
          </cell>
          <cell r="BF33">
            <v>0</v>
          </cell>
          <cell r="BN33">
            <v>0</v>
          </cell>
        </row>
        <row r="34">
          <cell r="AX34">
            <v>500</v>
          </cell>
          <cell r="BF34">
            <v>457.48</v>
          </cell>
          <cell r="BN34">
            <v>800</v>
          </cell>
        </row>
        <row r="44">
          <cell r="A44">
            <v>6332</v>
          </cell>
          <cell r="B44" t="str">
            <v>Cotisations FNAL</v>
          </cell>
          <cell r="AX44">
            <v>250</v>
          </cell>
          <cell r="BF44">
            <v>160.96</v>
          </cell>
          <cell r="BN44">
            <v>250</v>
          </cell>
        </row>
        <row r="45">
          <cell r="A45">
            <v>6336</v>
          </cell>
          <cell r="B45" t="str">
            <v>Cotisations CNFPT+ CDG</v>
          </cell>
          <cell r="AX45">
            <v>4800</v>
          </cell>
          <cell r="BF45">
            <v>3921.58</v>
          </cell>
          <cell r="BN45">
            <v>4800</v>
          </cell>
        </row>
        <row r="46">
          <cell r="A46">
            <v>6338</v>
          </cell>
          <cell r="B46" t="str">
            <v>Autres impôts et taxes</v>
          </cell>
          <cell r="AX46">
            <v>600</v>
          </cell>
          <cell r="BF46">
            <v>483.02</v>
          </cell>
          <cell r="BN46">
            <v>600</v>
          </cell>
        </row>
        <row r="47">
          <cell r="A47">
            <v>64111</v>
          </cell>
          <cell r="B47" t="str">
            <v>Personnel titulaire</v>
          </cell>
          <cell r="AX47">
            <v>35000</v>
          </cell>
          <cell r="BF47">
            <v>29300.400000000001</v>
          </cell>
          <cell r="BN47">
            <v>35000</v>
          </cell>
        </row>
        <row r="48">
          <cell r="AX48">
            <v>1000</v>
          </cell>
          <cell r="BF48">
            <v>1007.08</v>
          </cell>
          <cell r="BN48">
            <v>1200</v>
          </cell>
        </row>
        <row r="49">
          <cell r="AX49">
            <v>15000</v>
          </cell>
          <cell r="BF49">
            <v>12790.36</v>
          </cell>
          <cell r="BN49">
            <v>15000</v>
          </cell>
        </row>
        <row r="50">
          <cell r="A50">
            <v>64131</v>
          </cell>
          <cell r="B50" t="str">
            <v>Personnel non titulaire Rémunération</v>
          </cell>
          <cell r="AX50">
            <v>120000</v>
          </cell>
          <cell r="BF50">
            <v>111199.75</v>
          </cell>
          <cell r="BN50">
            <v>120000</v>
          </cell>
        </row>
        <row r="51">
          <cell r="AX51">
            <v>45</v>
          </cell>
          <cell r="BF51">
            <v>32.14</v>
          </cell>
          <cell r="BN51">
            <v>70</v>
          </cell>
        </row>
        <row r="52">
          <cell r="AX52">
            <v>40000</v>
          </cell>
          <cell r="BF52">
            <v>23091.75</v>
          </cell>
          <cell r="BN52">
            <v>39000</v>
          </cell>
        </row>
        <row r="53">
          <cell r="AX53">
            <v>0</v>
          </cell>
          <cell r="BF53">
            <v>0</v>
          </cell>
          <cell r="BN53">
            <v>0</v>
          </cell>
        </row>
        <row r="54">
          <cell r="A54">
            <v>6451</v>
          </cell>
          <cell r="B54" t="str">
            <v>URSSAF</v>
          </cell>
          <cell r="AX54">
            <v>51000</v>
          </cell>
          <cell r="BF54">
            <v>44664.299999999996</v>
          </cell>
          <cell r="BN54">
            <v>57000</v>
          </cell>
        </row>
        <row r="55">
          <cell r="A55">
            <v>6453</v>
          </cell>
          <cell r="B55" t="str">
            <v>Retraites/ CNRACL ATIACL / IRCANTEC</v>
          </cell>
          <cell r="AX55">
            <v>17500</v>
          </cell>
          <cell r="BF55">
            <v>16094.259999999997</v>
          </cell>
          <cell r="BN55">
            <v>20500</v>
          </cell>
        </row>
        <row r="56">
          <cell r="A56">
            <v>6454</v>
          </cell>
          <cell r="B56" t="str">
            <v>ASSEDIC</v>
          </cell>
          <cell r="AX56">
            <v>5000</v>
          </cell>
          <cell r="BF56">
            <v>5291.96</v>
          </cell>
          <cell r="BN56">
            <v>7500</v>
          </cell>
        </row>
        <row r="57">
          <cell r="A57">
            <v>6455</v>
          </cell>
          <cell r="B57" t="str">
            <v>Assurances statutaires</v>
          </cell>
          <cell r="AX57">
            <v>3000</v>
          </cell>
          <cell r="BF57">
            <v>4036.02</v>
          </cell>
          <cell r="BN57">
            <v>6000</v>
          </cell>
        </row>
        <row r="58">
          <cell r="A58">
            <v>6456</v>
          </cell>
          <cell r="B58" t="str">
            <v xml:space="preserve">FNC </v>
          </cell>
          <cell r="AX58">
            <v>500</v>
          </cell>
          <cell r="BF58">
            <v>0</v>
          </cell>
          <cell r="BN58">
            <v>500</v>
          </cell>
        </row>
        <row r="59">
          <cell r="AX59">
            <v>0</v>
          </cell>
          <cell r="BF59">
            <v>0</v>
          </cell>
          <cell r="BN59">
            <v>0</v>
          </cell>
        </row>
        <row r="60">
          <cell r="AX60">
            <v>2000</v>
          </cell>
          <cell r="BF60">
            <v>1274.74</v>
          </cell>
          <cell r="BN60">
            <v>1400</v>
          </cell>
        </row>
        <row r="61">
          <cell r="BN61">
            <v>3300</v>
          </cell>
        </row>
        <row r="62">
          <cell r="AX62">
            <v>2640</v>
          </cell>
          <cell r="BF62">
            <v>1659.85</v>
          </cell>
          <cell r="BN62">
            <v>3600</v>
          </cell>
        </row>
        <row r="63">
          <cell r="AX63">
            <v>0</v>
          </cell>
          <cell r="BF63">
            <v>0</v>
          </cell>
          <cell r="BN63">
            <v>0</v>
          </cell>
        </row>
        <row r="64">
          <cell r="A64">
            <v>6475</v>
          </cell>
          <cell r="B64" t="str">
            <v>Médecine du travail</v>
          </cell>
          <cell r="AX64">
            <v>400</v>
          </cell>
          <cell r="BF64">
            <v>822.72</v>
          </cell>
          <cell r="BN64">
            <v>500</v>
          </cell>
        </row>
        <row r="67">
          <cell r="AX67">
            <v>7000</v>
          </cell>
          <cell r="BF67">
            <v>5810.96</v>
          </cell>
          <cell r="BN67">
            <v>9000</v>
          </cell>
        </row>
        <row r="68">
          <cell r="AX68">
            <v>15000</v>
          </cell>
          <cell r="BF68">
            <v>12622.65</v>
          </cell>
          <cell r="BN68">
            <v>15000</v>
          </cell>
        </row>
        <row r="69">
          <cell r="AX69">
            <v>700</v>
          </cell>
          <cell r="BF69">
            <v>536.76</v>
          </cell>
          <cell r="BN69">
            <v>1000</v>
          </cell>
        </row>
        <row r="70">
          <cell r="AX70">
            <v>0</v>
          </cell>
          <cell r="BF70">
            <v>0</v>
          </cell>
          <cell r="BN70">
            <v>0</v>
          </cell>
        </row>
        <row r="71">
          <cell r="BF71">
            <v>1179.1600000000001</v>
          </cell>
          <cell r="BN71">
            <v>0</v>
          </cell>
        </row>
        <row r="72">
          <cell r="AX72">
            <v>10876.8</v>
          </cell>
          <cell r="BF72">
            <v>150</v>
          </cell>
          <cell r="BN72">
            <v>0</v>
          </cell>
        </row>
        <row r="73">
          <cell r="AX73">
            <v>27085.37</v>
          </cell>
          <cell r="BF73">
            <v>0</v>
          </cell>
          <cell r="BN73">
            <v>32517</v>
          </cell>
        </row>
        <row r="74">
          <cell r="A74">
            <v>65736222</v>
          </cell>
          <cell r="B74" t="str">
            <v>Participation fonctionnement à l'EPIC</v>
          </cell>
          <cell r="AX74">
            <v>240000</v>
          </cell>
          <cell r="BF74">
            <v>238440</v>
          </cell>
          <cell r="BN74">
            <v>238712</v>
          </cell>
        </row>
        <row r="75">
          <cell r="A75">
            <v>65888</v>
          </cell>
          <cell r="B75" t="str">
            <v>Autres</v>
          </cell>
          <cell r="AX75">
            <v>0</v>
          </cell>
          <cell r="BF75">
            <v>1.72</v>
          </cell>
          <cell r="BN75">
            <v>0</v>
          </cell>
        </row>
        <row r="76">
          <cell r="AL76">
            <v>0</v>
          </cell>
        </row>
        <row r="86">
          <cell r="AX86">
            <v>0</v>
          </cell>
          <cell r="BF86">
            <v>0</v>
          </cell>
          <cell r="BN86">
            <v>0</v>
          </cell>
        </row>
        <row r="87">
          <cell r="AX87">
            <v>7125</v>
          </cell>
          <cell r="BF87">
            <v>7125</v>
          </cell>
          <cell r="BN87">
            <v>6884</v>
          </cell>
        </row>
        <row r="88">
          <cell r="AX88">
            <v>-118.49</v>
          </cell>
          <cell r="BF88">
            <v>-118.49</v>
          </cell>
          <cell r="BN88">
            <v>-1391.49</v>
          </cell>
        </row>
        <row r="92">
          <cell r="A92">
            <v>673</v>
          </cell>
          <cell r="B92" t="str">
            <v>Titres annulés (sur exercices extérieurs)</v>
          </cell>
          <cell r="AX92">
            <v>0</v>
          </cell>
        </row>
        <row r="94">
          <cell r="B94" t="str">
            <v>Charges exceptionnelles</v>
          </cell>
        </row>
        <row r="97">
          <cell r="AX97">
            <v>320000</v>
          </cell>
          <cell r="BF97">
            <v>337148.89</v>
          </cell>
          <cell r="BN97">
            <v>340000</v>
          </cell>
        </row>
        <row r="104">
          <cell r="AX104">
            <v>0</v>
          </cell>
          <cell r="BN104">
            <v>32517</v>
          </cell>
        </row>
        <row r="105">
          <cell r="B105" t="str">
            <v>Dotations aux amortissements</v>
          </cell>
          <cell r="AX105">
            <v>29413.93</v>
          </cell>
          <cell r="BF105">
            <v>29258.37</v>
          </cell>
          <cell r="BN105">
            <v>24028.31</v>
          </cell>
        </row>
        <row r="118">
          <cell r="AX118">
            <v>300</v>
          </cell>
          <cell r="BF118">
            <v>261.24</v>
          </cell>
          <cell r="BN118">
            <v>300</v>
          </cell>
        </row>
        <row r="119">
          <cell r="AX119">
            <v>0</v>
          </cell>
          <cell r="BF119">
            <v>0</v>
          </cell>
          <cell r="BN119">
            <v>0</v>
          </cell>
        </row>
        <row r="123">
          <cell r="AX123">
            <v>320000</v>
          </cell>
          <cell r="BF123">
            <v>352213.13</v>
          </cell>
          <cell r="BN123">
            <v>340000</v>
          </cell>
        </row>
        <row r="124">
          <cell r="AX124">
            <v>152.79</v>
          </cell>
          <cell r="BF124">
            <v>152.79</v>
          </cell>
          <cell r="BN124">
            <v>299.66000000000003</v>
          </cell>
        </row>
        <row r="125">
          <cell r="BF125">
            <v>10179.16</v>
          </cell>
          <cell r="BN125">
            <v>0</v>
          </cell>
        </row>
        <row r="126">
          <cell r="A126">
            <v>7472</v>
          </cell>
          <cell r="B126" t="str">
            <v>Région</v>
          </cell>
          <cell r="AX126">
            <v>64500</v>
          </cell>
          <cell r="BF126">
            <v>35477.360000000001</v>
          </cell>
          <cell r="BN126">
            <v>73500</v>
          </cell>
        </row>
        <row r="127">
          <cell r="B127" t="str">
            <v>Département</v>
          </cell>
          <cell r="AX127">
            <v>0</v>
          </cell>
          <cell r="BF127">
            <v>0</v>
          </cell>
          <cell r="BN127">
            <v>0</v>
          </cell>
        </row>
        <row r="128">
          <cell r="A128">
            <v>74758</v>
          </cell>
          <cell r="B128" t="str">
            <v>ASP Leader</v>
          </cell>
          <cell r="AX128">
            <v>99556</v>
          </cell>
          <cell r="BF128">
            <v>100892.84</v>
          </cell>
          <cell r="BN128">
            <v>105051.41</v>
          </cell>
        </row>
        <row r="129">
          <cell r="AX129">
            <v>0</v>
          </cell>
        </row>
        <row r="130">
          <cell r="A130">
            <v>747888</v>
          </cell>
          <cell r="B130" t="str">
            <v>Participations Com Com</v>
          </cell>
          <cell r="AX130">
            <v>412952.5</v>
          </cell>
          <cell r="BF130">
            <v>412952.5</v>
          </cell>
          <cell r="BN130">
            <v>413309.5</v>
          </cell>
        </row>
        <row r="133">
          <cell r="BF133">
            <v>4551.63</v>
          </cell>
          <cell r="BN133">
            <v>0</v>
          </cell>
        </row>
        <row r="137">
          <cell r="AX137">
            <v>0</v>
          </cell>
          <cell r="BF137">
            <v>8255.9600000000009</v>
          </cell>
          <cell r="BN137">
            <v>0</v>
          </cell>
        </row>
        <row r="141">
          <cell r="AX141">
            <v>15781.06</v>
          </cell>
          <cell r="BF141">
            <v>15781.06</v>
          </cell>
          <cell r="BN141">
            <v>4519.4399999999996</v>
          </cell>
        </row>
        <row r="143">
          <cell r="AX143">
            <v>0</v>
          </cell>
          <cell r="BN143">
            <v>0</v>
          </cell>
        </row>
        <row r="146">
          <cell r="AX146">
            <v>37812.17</v>
          </cell>
          <cell r="BN146">
            <v>32517</v>
          </cell>
        </row>
        <row r="152">
          <cell r="AX152">
            <v>174339.73</v>
          </cell>
          <cell r="BF152">
            <v>174339.73</v>
          </cell>
          <cell r="BN152">
            <v>183345.72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BE4D5-1B11-463E-9FBC-DE26887D3409}">
  <dimension ref="A1:I134"/>
  <sheetViews>
    <sheetView tabSelected="1" topLeftCell="A46" workbookViewId="0">
      <selection activeCell="I2" sqref="I2"/>
    </sheetView>
  </sheetViews>
  <sheetFormatPr baseColWidth="10" defaultRowHeight="14.4" x14ac:dyDescent="0.3"/>
  <cols>
    <col min="5" max="5" width="26.33203125" bestFit="1" customWidth="1"/>
    <col min="7" max="9" width="26.33203125" bestFit="1" customWidth="1"/>
  </cols>
  <sheetData>
    <row r="1" spans="1:9" x14ac:dyDescent="0.3">
      <c r="A1" t="s">
        <v>0</v>
      </c>
      <c r="E1" s="1"/>
      <c r="F1" s="1"/>
      <c r="G1" s="1"/>
      <c r="H1" s="2"/>
      <c r="I1" s="2"/>
    </row>
    <row r="2" spans="1:9" ht="22.8" x14ac:dyDescent="0.4">
      <c r="A2" s="3" t="s">
        <v>1</v>
      </c>
      <c r="D2" s="4" t="s">
        <v>2</v>
      </c>
      <c r="E2" s="4"/>
      <c r="F2" s="5">
        <v>2026</v>
      </c>
      <c r="G2" s="1"/>
      <c r="H2" s="2"/>
      <c r="I2" s="6"/>
    </row>
    <row r="4" spans="1:9" ht="21" x14ac:dyDescent="0.4">
      <c r="A4" s="7" t="s">
        <v>3</v>
      </c>
      <c r="B4" s="7"/>
      <c r="C4" s="7"/>
      <c r="D4" s="7"/>
      <c r="E4" s="8"/>
      <c r="F4" s="8"/>
      <c r="G4" s="8"/>
      <c r="H4" s="9"/>
      <c r="I4" s="9"/>
    </row>
    <row r="5" spans="1:9" ht="15" thickBot="1" x14ac:dyDescent="0.35">
      <c r="E5" s="1"/>
      <c r="F5" s="1"/>
      <c r="G5" s="1"/>
      <c r="H5" s="2"/>
      <c r="I5" s="2"/>
    </row>
    <row r="6" spans="1:9" x14ac:dyDescent="0.3">
      <c r="A6" s="10" t="s">
        <v>4</v>
      </c>
      <c r="B6" s="11" t="s">
        <v>5</v>
      </c>
      <c r="C6" s="12"/>
      <c r="D6" s="13"/>
      <c r="E6" s="14" t="s">
        <v>6</v>
      </c>
      <c r="F6" s="15"/>
      <c r="G6" s="16"/>
      <c r="H6" s="17" t="s">
        <v>7</v>
      </c>
      <c r="I6" s="18" t="s">
        <v>8</v>
      </c>
    </row>
    <row r="7" spans="1:9" ht="15" thickBot="1" x14ac:dyDescent="0.35">
      <c r="A7" s="19"/>
      <c r="B7" s="20"/>
      <c r="C7" s="21"/>
      <c r="D7" s="22"/>
      <c r="E7" s="23" t="s">
        <v>9</v>
      </c>
      <c r="F7" s="24" t="s">
        <v>10</v>
      </c>
      <c r="G7" s="23" t="s">
        <v>11</v>
      </c>
      <c r="H7" s="25"/>
      <c r="I7" s="26"/>
    </row>
    <row r="10" spans="1:9" ht="17.399999999999999" x14ac:dyDescent="0.3">
      <c r="A10" s="27" t="s">
        <v>12</v>
      </c>
      <c r="B10" s="28" t="s">
        <v>13</v>
      </c>
      <c r="C10" s="28"/>
      <c r="D10" s="28"/>
      <c r="E10" s="29">
        <f>SUM(E11:E43)</f>
        <v>169576.64</v>
      </c>
      <c r="F10" s="29"/>
      <c r="G10" s="29">
        <f>E10+F10</f>
        <v>169576.64</v>
      </c>
      <c r="H10" s="29">
        <f>SUM(H11:H43)</f>
        <v>43725.770000000004</v>
      </c>
      <c r="I10" s="30">
        <f>SUM(I11:I43)</f>
        <v>138355.91</v>
      </c>
    </row>
    <row r="11" spans="1:9" x14ac:dyDescent="0.3">
      <c r="A11">
        <f>[1]Fonct!A2</f>
        <v>60611</v>
      </c>
      <c r="B11" t="str">
        <f>[1]Fonct!B2</f>
        <v>Eau et assainissement</v>
      </c>
      <c r="E11" s="2">
        <f>[1]Fonct!AX2</f>
        <v>0</v>
      </c>
      <c r="G11" s="1">
        <f>E11+F11</f>
        <v>0</v>
      </c>
      <c r="H11" s="1">
        <f>[1]Fonct!BF2</f>
        <v>0</v>
      </c>
      <c r="I11" s="1">
        <f>[1]Fonct!BN2</f>
        <v>0</v>
      </c>
    </row>
    <row r="12" spans="1:9" x14ac:dyDescent="0.3">
      <c r="A12">
        <v>60622</v>
      </c>
      <c r="B12" t="s">
        <v>14</v>
      </c>
      <c r="E12" s="2">
        <f>[1]Fonct!AX3</f>
        <v>4766.6399999999994</v>
      </c>
      <c r="G12" s="1">
        <f>E12+F12</f>
        <v>4766.6399999999994</v>
      </c>
      <c r="H12" s="1">
        <f>[1]Fonct!BF3</f>
        <v>1718.87</v>
      </c>
      <c r="I12" s="1">
        <f>[1]Fonct!BN3</f>
        <v>3000</v>
      </c>
    </row>
    <row r="13" spans="1:9" x14ac:dyDescent="0.3">
      <c r="A13">
        <f>[1]Fonct!A4</f>
        <v>60623</v>
      </c>
      <c r="B13" t="str">
        <f>[1]Fonct!B4</f>
        <v>Alimentation</v>
      </c>
      <c r="E13" s="2">
        <f>[1]Fonct!AX4</f>
        <v>2000</v>
      </c>
      <c r="G13" s="1">
        <f t="shared" ref="G13:G38" si="0">E13+F13</f>
        <v>2000</v>
      </c>
      <c r="H13" s="1">
        <f>[1]Fonct!BF4</f>
        <v>509.94999999999993</v>
      </c>
      <c r="I13" s="1">
        <f>[1]Fonct!BN4</f>
        <v>2200</v>
      </c>
    </row>
    <row r="14" spans="1:9" x14ac:dyDescent="0.3">
      <c r="A14">
        <f>[1]Fonct!A5</f>
        <v>60628</v>
      </c>
      <c r="B14" t="str">
        <f>[1]Fonct!B5</f>
        <v>Autres fournitures non stockées</v>
      </c>
      <c r="E14" s="2">
        <f>[1]Fonct!AX5</f>
        <v>100</v>
      </c>
      <c r="G14" s="1">
        <f t="shared" si="0"/>
        <v>100</v>
      </c>
      <c r="H14" s="1">
        <f>[1]Fonct!BF5</f>
        <v>0</v>
      </c>
      <c r="I14" s="1">
        <f>[1]Fonct!BN5</f>
        <v>0</v>
      </c>
    </row>
    <row r="15" spans="1:9" x14ac:dyDescent="0.3">
      <c r="A15">
        <f>[1]Fonct!A6</f>
        <v>60631</v>
      </c>
      <c r="B15" t="str">
        <f>[1]Fonct!B6</f>
        <v>Fournitures d'entretien</v>
      </c>
      <c r="E15" s="2">
        <f>[1]Fonct!AX6</f>
        <v>500</v>
      </c>
      <c r="G15" s="1">
        <f t="shared" si="0"/>
        <v>500</v>
      </c>
      <c r="H15" s="1">
        <f>[1]Fonct!BF6</f>
        <v>76.36</v>
      </c>
      <c r="I15" s="1">
        <f>[1]Fonct!BN6</f>
        <v>150</v>
      </c>
    </row>
    <row r="16" spans="1:9" x14ac:dyDescent="0.3">
      <c r="A16">
        <f>[1]Fonct!A7</f>
        <v>60632</v>
      </c>
      <c r="B16" t="str">
        <f>[1]Fonct!B7</f>
        <v>Fournitures petit équipement</v>
      </c>
      <c r="E16" s="2">
        <f>[1]Fonct!AX7</f>
        <v>500</v>
      </c>
      <c r="G16" s="1">
        <f t="shared" si="0"/>
        <v>500</v>
      </c>
      <c r="H16" s="1">
        <f>[1]Fonct!BF7</f>
        <v>69.989999999999995</v>
      </c>
      <c r="I16" s="1">
        <f>[1]Fonct!BN7</f>
        <v>300</v>
      </c>
    </row>
    <row r="17" spans="1:9" x14ac:dyDescent="0.3">
      <c r="A17">
        <f>[1]Fonct!A8</f>
        <v>6064</v>
      </c>
      <c r="B17" t="str">
        <f>[1]Fonct!B8</f>
        <v>Fournitures administatives</v>
      </c>
      <c r="E17" s="2">
        <f>[1]Fonct!AX8</f>
        <v>2000</v>
      </c>
      <c r="G17" s="1">
        <f t="shared" si="0"/>
        <v>2000</v>
      </c>
      <c r="H17" s="1">
        <f>[1]Fonct!BF8</f>
        <v>505.67</v>
      </c>
      <c r="I17" s="1">
        <f>[1]Fonct!BN8</f>
        <v>1000</v>
      </c>
    </row>
    <row r="18" spans="1:9" x14ac:dyDescent="0.3">
      <c r="A18">
        <f>[1]Fonct!A9</f>
        <v>6068</v>
      </c>
      <c r="B18" t="str">
        <f>[1]Fonct!B9</f>
        <v>Autres matières et fournitures</v>
      </c>
      <c r="E18" s="2">
        <f>[1]Fonct!AX9</f>
        <v>100</v>
      </c>
      <c r="G18" s="1">
        <f t="shared" si="0"/>
        <v>100</v>
      </c>
      <c r="H18" s="1">
        <f>[1]Fonct!BF9</f>
        <v>0</v>
      </c>
      <c r="I18" s="1">
        <f>[1]Fonct!BN9</f>
        <v>0</v>
      </c>
    </row>
    <row r="19" spans="1:9" x14ac:dyDescent="0.3">
      <c r="A19" s="31">
        <v>611</v>
      </c>
      <c r="B19" t="s">
        <v>15</v>
      </c>
      <c r="C19" s="32"/>
      <c r="D19" s="32"/>
      <c r="E19" s="2">
        <f>[1]Fonct!AX10</f>
        <v>40000</v>
      </c>
      <c r="F19" s="32"/>
      <c r="G19" s="33">
        <f t="shared" si="0"/>
        <v>40000</v>
      </c>
      <c r="H19" s="1">
        <f>[1]Fonct!BF10</f>
        <v>1340.4</v>
      </c>
      <c r="I19" s="1">
        <f>[1]Fonct!BN10</f>
        <v>51355.91</v>
      </c>
    </row>
    <row r="20" spans="1:9" x14ac:dyDescent="0.3">
      <c r="A20">
        <f>[1]Fonct!A11</f>
        <v>6132</v>
      </c>
      <c r="B20" t="str">
        <f>[1]Fonct!B11</f>
        <v>Locations immobilières</v>
      </c>
      <c r="E20" s="2">
        <f>[1]Fonct!AX11</f>
        <v>3660</v>
      </c>
      <c r="G20" s="1">
        <f t="shared" si="0"/>
        <v>3660</v>
      </c>
      <c r="H20" s="1">
        <f>[1]Fonct!BF11</f>
        <v>3660</v>
      </c>
      <c r="I20" s="1">
        <f>[1]Fonct!BN11</f>
        <v>3660</v>
      </c>
    </row>
    <row r="21" spans="1:9" x14ac:dyDescent="0.3">
      <c r="A21">
        <f>[1]Fonct!A12</f>
        <v>61351</v>
      </c>
      <c r="B21" t="str">
        <f>[1]Fonct!B12</f>
        <v>Location mobilière</v>
      </c>
      <c r="E21" s="2">
        <f>[1]Fonct!AX12</f>
        <v>4500</v>
      </c>
      <c r="G21" s="1">
        <f t="shared" si="0"/>
        <v>4500</v>
      </c>
      <c r="H21" s="1">
        <f>[1]Fonct!BF12</f>
        <v>3464.88</v>
      </c>
      <c r="I21" s="1">
        <f>[1]Fonct!BN12</f>
        <v>4000</v>
      </c>
    </row>
    <row r="22" spans="1:9" x14ac:dyDescent="0.3">
      <c r="A22">
        <f>[1]Fonct!A13</f>
        <v>614</v>
      </c>
      <c r="B22" t="str">
        <f>[1]Fonct!B13</f>
        <v>Charges locatives et de copropriété</v>
      </c>
      <c r="E22" s="2">
        <f>[1]Fonct!AX13</f>
        <v>7740</v>
      </c>
      <c r="G22" s="1">
        <f t="shared" si="0"/>
        <v>7740</v>
      </c>
      <c r="H22" s="1">
        <f>[1]Fonct!BF13</f>
        <v>7740</v>
      </c>
      <c r="I22" s="1">
        <f>[1]Fonct!BN13</f>
        <v>7740</v>
      </c>
    </row>
    <row r="23" spans="1:9" x14ac:dyDescent="0.3">
      <c r="A23">
        <v>61551</v>
      </c>
      <c r="B23" s="31" t="s">
        <v>16</v>
      </c>
      <c r="E23" s="2">
        <f>[1]Fonct!AX14</f>
        <v>700</v>
      </c>
      <c r="F23">
        <v>4514.3999999999996</v>
      </c>
      <c r="G23" s="1">
        <f>SUM(E23:F23)</f>
        <v>5214.3999999999996</v>
      </c>
      <c r="H23" s="1">
        <f>[1]Fonct!BF14</f>
        <v>5065.01</v>
      </c>
      <c r="I23" s="1">
        <f>[1]Fonct!BN14</f>
        <v>1500</v>
      </c>
    </row>
    <row r="24" spans="1:9" x14ac:dyDescent="0.3">
      <c r="A24">
        <f>[1]Fonct!A15</f>
        <v>6156</v>
      </c>
      <c r="B24" t="str">
        <f>[1]Fonct!B15</f>
        <v>Maintenance</v>
      </c>
      <c r="E24" s="2">
        <f>[1]Fonct!AX15</f>
        <v>7000</v>
      </c>
      <c r="G24" s="1">
        <f t="shared" si="0"/>
        <v>7000</v>
      </c>
      <c r="H24" s="1">
        <f>[1]Fonct!BF15</f>
        <v>2779.71</v>
      </c>
      <c r="I24" s="1">
        <f>[1]Fonct!BN15</f>
        <v>3500</v>
      </c>
    </row>
    <row r="25" spans="1:9" x14ac:dyDescent="0.3">
      <c r="A25">
        <f>[1]Fonct!A16</f>
        <v>6161</v>
      </c>
      <c r="B25" t="str">
        <f>[1]Fonct!B16</f>
        <v>Multirisques</v>
      </c>
      <c r="E25" s="2">
        <f>[1]Fonct!AX16</f>
        <v>5000</v>
      </c>
      <c r="G25" s="1">
        <f t="shared" si="0"/>
        <v>5000</v>
      </c>
      <c r="H25" s="1">
        <f>[1]Fonct!BF16</f>
        <v>4071.11</v>
      </c>
      <c r="I25" s="1">
        <f>[1]Fonct!BN16</f>
        <v>5000</v>
      </c>
    </row>
    <row r="26" spans="1:9" x14ac:dyDescent="0.3">
      <c r="A26">
        <v>6162</v>
      </c>
      <c r="B26" t="s">
        <v>17</v>
      </c>
      <c r="E26" s="2">
        <f>[1]Fonct!AX17</f>
        <v>0</v>
      </c>
      <c r="G26" s="1"/>
      <c r="H26" s="1">
        <f>[1]Fonct!BF17</f>
        <v>0</v>
      </c>
      <c r="I26" s="1">
        <f>[1]Fonct!BN17</f>
        <v>0</v>
      </c>
    </row>
    <row r="27" spans="1:9" x14ac:dyDescent="0.3">
      <c r="A27">
        <f>[1]Fonct!A18</f>
        <v>617</v>
      </c>
      <c r="B27" t="str">
        <f>[1]Fonct!B18</f>
        <v>Etudes et recherche</v>
      </c>
      <c r="E27" s="2">
        <f>[1]Fonct!AX18</f>
        <v>50000</v>
      </c>
      <c r="F27">
        <v>-4514.3999999999996</v>
      </c>
      <c r="G27" s="1">
        <f t="shared" si="0"/>
        <v>45485.599999999999</v>
      </c>
      <c r="H27" s="1">
        <f>[1]Fonct!BF18</f>
        <v>1800</v>
      </c>
      <c r="I27" s="1">
        <f>[1]Fonct!BN18</f>
        <v>10000</v>
      </c>
    </row>
    <row r="28" spans="1:9" x14ac:dyDescent="0.3">
      <c r="A28">
        <f>[1]Fonct!A19</f>
        <v>6182</v>
      </c>
      <c r="B28" t="str">
        <f>[1]Fonct!B19</f>
        <v>Doc. Générale et Technique</v>
      </c>
      <c r="E28" s="2">
        <f>[1]Fonct!AX19</f>
        <v>500</v>
      </c>
      <c r="G28" s="1">
        <f t="shared" si="0"/>
        <v>500</v>
      </c>
      <c r="H28" s="1">
        <f>[1]Fonct!BF19</f>
        <v>450</v>
      </c>
      <c r="I28" s="1">
        <f>[1]Fonct!BN19</f>
        <v>1450</v>
      </c>
    </row>
    <row r="29" spans="1:9" x14ac:dyDescent="0.3">
      <c r="A29">
        <v>6184</v>
      </c>
      <c r="B29" s="31" t="s">
        <v>18</v>
      </c>
      <c r="E29" s="2">
        <f>[1]Fonct!AX20</f>
        <v>1000</v>
      </c>
      <c r="G29" s="1"/>
      <c r="H29" s="1">
        <f>[1]Fonct!BF20</f>
        <v>120</v>
      </c>
      <c r="I29" s="1">
        <f>[1]Fonct!BN20</f>
        <v>1500</v>
      </c>
    </row>
    <row r="30" spans="1:9" x14ac:dyDescent="0.3">
      <c r="A30">
        <f>[1]Fonct!A21</f>
        <v>6185</v>
      </c>
      <c r="B30" t="str">
        <f>[1]Fonct!B21</f>
        <v>Divers frais de colloques et séminaires</v>
      </c>
      <c r="E30" s="2">
        <f>[1]Fonct!AX21</f>
        <v>5500</v>
      </c>
      <c r="G30" s="1">
        <f t="shared" si="0"/>
        <v>5500</v>
      </c>
      <c r="H30" s="1">
        <f>[1]Fonct!BF21</f>
        <v>1911.62</v>
      </c>
      <c r="I30" s="1">
        <f>[1]Fonct!BN21</f>
        <v>10000</v>
      </c>
    </row>
    <row r="31" spans="1:9" x14ac:dyDescent="0.3">
      <c r="A31">
        <f>[1]Fonct!A22</f>
        <v>6188</v>
      </c>
      <c r="B31" t="str">
        <f>[1]Fonct!B22</f>
        <v>Autres frais divers (adhésions)</v>
      </c>
      <c r="E31" s="2">
        <f>[1]Fonct!AX22</f>
        <v>1010</v>
      </c>
      <c r="G31" s="1">
        <f t="shared" si="0"/>
        <v>1010</v>
      </c>
      <c r="H31" s="1">
        <f>[1]Fonct!BF22</f>
        <v>1430</v>
      </c>
      <c r="I31" s="1">
        <f>[1]Fonct!BN22</f>
        <v>2800</v>
      </c>
    </row>
    <row r="32" spans="1:9" x14ac:dyDescent="0.3">
      <c r="A32">
        <f>[1]Fonct!A23</f>
        <v>6225</v>
      </c>
      <c r="B32" t="str">
        <f>[1]Fonct!B23</f>
        <v>Indemnité comptable et régisseurs</v>
      </c>
      <c r="E32" s="2">
        <f>[1]Fonct!AX23</f>
        <v>0</v>
      </c>
      <c r="G32" s="1">
        <f t="shared" si="0"/>
        <v>0</v>
      </c>
      <c r="H32" s="1">
        <f>[1]Fonct!BF23</f>
        <v>287.11</v>
      </c>
      <c r="I32" s="1">
        <f>[1]Fonct!BN23</f>
        <v>300</v>
      </c>
    </row>
    <row r="33" spans="1:9" x14ac:dyDescent="0.3">
      <c r="A33">
        <f>[1]Fonct!A24</f>
        <v>6228</v>
      </c>
      <c r="B33" t="str">
        <f>[1]Fonct!B24</f>
        <v>Divers</v>
      </c>
      <c r="E33" s="2">
        <f>[1]Fonct!AX24</f>
        <v>1000</v>
      </c>
      <c r="G33" s="1">
        <f t="shared" si="0"/>
        <v>1000</v>
      </c>
      <c r="H33" s="1">
        <f>[1]Fonct!BF24</f>
        <v>32.89</v>
      </c>
      <c r="I33" s="1">
        <f>[1]Fonct!BN24</f>
        <v>100</v>
      </c>
    </row>
    <row r="34" spans="1:9" x14ac:dyDescent="0.3">
      <c r="A34">
        <f>[1]Fonct!A25</f>
        <v>6231</v>
      </c>
      <c r="B34" t="str">
        <f>[1]Fonct!B25</f>
        <v>Annonces et insertions</v>
      </c>
      <c r="E34" s="2">
        <f>[1]Fonct!AX25</f>
        <v>0</v>
      </c>
      <c r="G34" s="1">
        <f t="shared" si="0"/>
        <v>0</v>
      </c>
      <c r="H34" s="1">
        <f>[1]Fonct!BF25</f>
        <v>0</v>
      </c>
      <c r="I34" s="1">
        <f>[1]Fonct!BN25</f>
        <v>0</v>
      </c>
    </row>
    <row r="35" spans="1:9" x14ac:dyDescent="0.3">
      <c r="A35">
        <f>[1]Fonct!A26</f>
        <v>6232</v>
      </c>
      <c r="B35" t="str">
        <f>[1]Fonct!B26</f>
        <v>Fêtes et cérémonies</v>
      </c>
      <c r="E35" s="2">
        <f>[1]Fonct!AX26</f>
        <v>3000</v>
      </c>
      <c r="G35" s="1">
        <f t="shared" si="0"/>
        <v>3000</v>
      </c>
      <c r="H35" s="1">
        <f>[1]Fonct!BF26</f>
        <v>1439.5</v>
      </c>
      <c r="I35" s="1">
        <f>[1]Fonct!BN26</f>
        <v>6000</v>
      </c>
    </row>
    <row r="36" spans="1:9" x14ac:dyDescent="0.3">
      <c r="A36">
        <f>[1]Fonct!A27</f>
        <v>6236</v>
      </c>
      <c r="B36" t="str">
        <f>[1]Fonct!B27</f>
        <v>Catalogues et imprimés</v>
      </c>
      <c r="E36" s="2">
        <f>[1]Fonct!AX27</f>
        <v>11500</v>
      </c>
      <c r="G36" s="1">
        <f t="shared" si="0"/>
        <v>11500</v>
      </c>
      <c r="H36" s="1">
        <f>[1]Fonct!BF27</f>
        <v>2129.8000000000002</v>
      </c>
      <c r="I36" s="1">
        <f>[1]Fonct!BN27</f>
        <v>12000</v>
      </c>
    </row>
    <row r="37" spans="1:9" x14ac:dyDescent="0.3">
      <c r="A37">
        <f>[1]Fonct!A28</f>
        <v>6237</v>
      </c>
      <c r="B37" t="str">
        <f>[1]Fonct!B28</f>
        <v>Publicité, publications, relations publiques</v>
      </c>
      <c r="E37" s="2">
        <f>[1]Fonct!AX28</f>
        <v>0</v>
      </c>
      <c r="G37" s="1">
        <f t="shared" si="0"/>
        <v>0</v>
      </c>
      <c r="H37" s="1">
        <f>[1]Fonct!BF28</f>
        <v>0</v>
      </c>
      <c r="I37" s="1">
        <f>[1]Fonct!BN28</f>
        <v>0</v>
      </c>
    </row>
    <row r="38" spans="1:9" x14ac:dyDescent="0.3">
      <c r="A38">
        <f>[1]Fonct!A29</f>
        <v>6238</v>
      </c>
      <c r="B38" t="str">
        <f>[1]Fonct!B29</f>
        <v>Divers</v>
      </c>
      <c r="E38" s="2">
        <f>[1]Fonct!AX29</f>
        <v>0</v>
      </c>
      <c r="G38" s="1">
        <f t="shared" si="0"/>
        <v>0</v>
      </c>
      <c r="H38" s="1">
        <f>[1]Fonct!BF29</f>
        <v>0</v>
      </c>
      <c r="I38" s="1">
        <f>[1]Fonct!BN29</f>
        <v>0</v>
      </c>
    </row>
    <row r="39" spans="1:9" x14ac:dyDescent="0.3">
      <c r="A39">
        <v>6248</v>
      </c>
      <c r="B39" s="31" t="s">
        <v>19</v>
      </c>
      <c r="E39" s="2">
        <f>[1]Fonct!AX30</f>
        <v>10000</v>
      </c>
      <c r="G39" s="1"/>
      <c r="H39" s="1">
        <f>[1]Fonct!BF30</f>
        <v>545</v>
      </c>
      <c r="I39" s="1">
        <f>[1]Fonct!BN30</f>
        <v>6000</v>
      </c>
    </row>
    <row r="40" spans="1:9" x14ac:dyDescent="0.3">
      <c r="A40">
        <f>[1]Fonct!A31</f>
        <v>6251</v>
      </c>
      <c r="B40" t="str">
        <f>[1]Fonct!B31</f>
        <v>Voyages et déplacements</v>
      </c>
      <c r="E40" s="2">
        <f>[1]Fonct!AX31</f>
        <v>7000</v>
      </c>
      <c r="G40" s="1">
        <f t="shared" ref="G40:G41" si="1">E40+F40</f>
        <v>7000</v>
      </c>
      <c r="H40" s="1">
        <f>[1]Fonct!BF31</f>
        <v>2120.42</v>
      </c>
      <c r="I40" s="1">
        <f>[1]Fonct!BN31</f>
        <v>4000</v>
      </c>
    </row>
    <row r="41" spans="1:9" x14ac:dyDescent="0.3">
      <c r="A41">
        <f>[1]Fonct!A32</f>
        <v>6261</v>
      </c>
      <c r="B41" t="str">
        <f>[1]Fonct!B32</f>
        <v>Frais d'affranchissement</v>
      </c>
      <c r="E41" s="2">
        <f>[1]Fonct!AX32</f>
        <v>0</v>
      </c>
      <c r="G41" s="1">
        <f t="shared" si="1"/>
        <v>0</v>
      </c>
      <c r="H41" s="1">
        <f>[1]Fonct!BF32</f>
        <v>0</v>
      </c>
      <c r="I41" s="1">
        <f>[1]Fonct!BN32</f>
        <v>0</v>
      </c>
    </row>
    <row r="42" spans="1:9" x14ac:dyDescent="0.3">
      <c r="A42">
        <v>6262</v>
      </c>
      <c r="B42" s="31" t="s">
        <v>20</v>
      </c>
      <c r="E42" s="2">
        <f>[1]Fonct!AX33</f>
        <v>0</v>
      </c>
      <c r="G42" s="1"/>
      <c r="H42" s="1">
        <f>[1]Fonct!BF33</f>
        <v>0</v>
      </c>
      <c r="I42" s="1">
        <f>[1]Fonct!BN33</f>
        <v>0</v>
      </c>
    </row>
    <row r="43" spans="1:9" x14ac:dyDescent="0.3">
      <c r="A43">
        <v>627</v>
      </c>
      <c r="B43" s="31" t="s">
        <v>21</v>
      </c>
      <c r="E43" s="34">
        <f>[1]Fonct!AX34</f>
        <v>500</v>
      </c>
      <c r="G43" s="1">
        <f t="shared" ref="G43" si="2">E43+F43</f>
        <v>500</v>
      </c>
      <c r="H43" s="1">
        <f>[1]Fonct!BF34</f>
        <v>457.48</v>
      </c>
      <c r="I43" s="1">
        <f>[1]Fonct!BN34</f>
        <v>800</v>
      </c>
    </row>
    <row r="44" spans="1:9" ht="15" thickBot="1" x14ac:dyDescent="0.35">
      <c r="A44" s="32"/>
      <c r="B44" s="32"/>
      <c r="C44" s="32"/>
      <c r="D44" s="32"/>
      <c r="E44" s="35"/>
      <c r="F44" s="32"/>
      <c r="G44" s="33"/>
      <c r="H44" s="33"/>
      <c r="I44" s="33"/>
    </row>
    <row r="45" spans="1:9" x14ac:dyDescent="0.3">
      <c r="A45" s="10" t="s">
        <v>4</v>
      </c>
      <c r="B45" s="11" t="s">
        <v>5</v>
      </c>
      <c r="C45" s="12"/>
      <c r="D45" s="13"/>
      <c r="E45" s="14" t="s">
        <v>6</v>
      </c>
      <c r="F45" s="15"/>
      <c r="G45" s="16"/>
      <c r="H45" s="17" t="s">
        <v>7</v>
      </c>
      <c r="I45" s="18" t="s">
        <v>8</v>
      </c>
    </row>
    <row r="46" spans="1:9" ht="15" thickBot="1" x14ac:dyDescent="0.35">
      <c r="A46" s="19"/>
      <c r="B46" s="20"/>
      <c r="C46" s="21"/>
      <c r="D46" s="22"/>
      <c r="E46" s="23" t="s">
        <v>9</v>
      </c>
      <c r="F46" s="24" t="s">
        <v>10</v>
      </c>
      <c r="G46" s="23" t="s">
        <v>11</v>
      </c>
      <c r="H46" s="25"/>
      <c r="I46" s="26"/>
    </row>
    <row r="47" spans="1:9" x14ac:dyDescent="0.3">
      <c r="A47" s="32"/>
      <c r="B47" s="32"/>
      <c r="C47" s="32"/>
      <c r="D47" s="32"/>
      <c r="E47" s="35"/>
      <c r="F47" s="32"/>
      <c r="G47" s="33"/>
      <c r="H47" s="33"/>
      <c r="I47" s="33"/>
    </row>
    <row r="48" spans="1:9" ht="17.399999999999999" x14ac:dyDescent="0.3">
      <c r="A48" s="27" t="s">
        <v>22</v>
      </c>
      <c r="B48" s="28" t="s">
        <v>23</v>
      </c>
      <c r="C48" s="28"/>
      <c r="D48" s="28"/>
      <c r="E48" s="29">
        <f>SUM(E49:E69)</f>
        <v>298735</v>
      </c>
      <c r="F48" s="29"/>
      <c r="G48" s="29">
        <f>SUM(E48+F48)</f>
        <v>298735</v>
      </c>
      <c r="H48" s="29">
        <f>SUM(H49:H69)</f>
        <v>255830.88999999998</v>
      </c>
      <c r="I48" s="29">
        <f>SUM(I49:I69)</f>
        <v>316220</v>
      </c>
    </row>
    <row r="49" spans="1:9" x14ac:dyDescent="0.3">
      <c r="A49" s="36">
        <f>[1]Fonct!A44</f>
        <v>6332</v>
      </c>
      <c r="B49" s="36" t="str">
        <f>[1]Fonct!B44</f>
        <v>Cotisations FNAL</v>
      </c>
      <c r="C49" s="36"/>
      <c r="D49" s="36"/>
      <c r="E49" s="34">
        <f>[1]Fonct!AX44</f>
        <v>250</v>
      </c>
      <c r="F49" s="36"/>
      <c r="G49" s="37">
        <f>E49+F49</f>
        <v>250</v>
      </c>
      <c r="H49" s="37">
        <f>[1]Fonct!BF44</f>
        <v>160.96</v>
      </c>
      <c r="I49" s="37">
        <f>[1]Fonct!BN44</f>
        <v>250</v>
      </c>
    </row>
    <row r="50" spans="1:9" x14ac:dyDescent="0.3">
      <c r="A50" s="36">
        <f>[1]Fonct!A45</f>
        <v>6336</v>
      </c>
      <c r="B50" s="36" t="str">
        <f>[1]Fonct!B45</f>
        <v>Cotisations CNFPT+ CDG</v>
      </c>
      <c r="C50" s="36"/>
      <c r="D50" s="36"/>
      <c r="E50" s="34">
        <f>[1]Fonct!AX45</f>
        <v>4800</v>
      </c>
      <c r="F50" s="36"/>
      <c r="G50" s="37">
        <f t="shared" ref="G50:G69" si="3">E50+F50</f>
        <v>4800</v>
      </c>
      <c r="H50" s="37">
        <f>[1]Fonct!BF45</f>
        <v>3921.58</v>
      </c>
      <c r="I50" s="37">
        <f>[1]Fonct!BN45</f>
        <v>4800</v>
      </c>
    </row>
    <row r="51" spans="1:9" x14ac:dyDescent="0.3">
      <c r="A51" s="36">
        <f>[1]Fonct!A46</f>
        <v>6338</v>
      </c>
      <c r="B51" s="36" t="str">
        <f>[1]Fonct!B46</f>
        <v>Autres impôts et taxes</v>
      </c>
      <c r="C51" s="36"/>
      <c r="D51" s="36"/>
      <c r="E51" s="34">
        <f>[1]Fonct!AX46</f>
        <v>600</v>
      </c>
      <c r="F51" s="36"/>
      <c r="G51" s="37">
        <f t="shared" si="3"/>
        <v>600</v>
      </c>
      <c r="H51" s="37">
        <f>[1]Fonct!BF46</f>
        <v>483.02</v>
      </c>
      <c r="I51" s="37">
        <f>[1]Fonct!BN46</f>
        <v>600</v>
      </c>
    </row>
    <row r="52" spans="1:9" x14ac:dyDescent="0.3">
      <c r="A52" s="36">
        <f>[1]Fonct!A47</f>
        <v>64111</v>
      </c>
      <c r="B52" s="36" t="str">
        <f>[1]Fonct!B47</f>
        <v>Personnel titulaire</v>
      </c>
      <c r="C52" s="36"/>
      <c r="D52" s="36"/>
      <c r="E52" s="34">
        <f>[1]Fonct!AX47</f>
        <v>35000</v>
      </c>
      <c r="F52" s="36"/>
      <c r="G52" s="37">
        <f t="shared" si="3"/>
        <v>35000</v>
      </c>
      <c r="H52" s="37">
        <f>[1]Fonct!BF47</f>
        <v>29300.400000000001</v>
      </c>
      <c r="I52" s="37">
        <f>[1]Fonct!BN47</f>
        <v>35000</v>
      </c>
    </row>
    <row r="53" spans="1:9" x14ac:dyDescent="0.3">
      <c r="A53" s="36">
        <v>64112</v>
      </c>
      <c r="B53" s="36" t="s">
        <v>24</v>
      </c>
      <c r="C53" s="36"/>
      <c r="D53" s="36"/>
      <c r="E53" s="34">
        <f>[1]Fonct!AX48</f>
        <v>1000</v>
      </c>
      <c r="F53" s="36"/>
      <c r="G53" s="37"/>
      <c r="H53" s="37">
        <f>[1]Fonct!BF48</f>
        <v>1007.08</v>
      </c>
      <c r="I53" s="37">
        <f>[1]Fonct!BN48</f>
        <v>1200</v>
      </c>
    </row>
    <row r="54" spans="1:9" x14ac:dyDescent="0.3">
      <c r="A54" s="36">
        <v>64118</v>
      </c>
      <c r="B54" s="36" t="s">
        <v>25</v>
      </c>
      <c r="C54" s="36"/>
      <c r="D54" s="36"/>
      <c r="E54" s="34">
        <f>[1]Fonct!AX49</f>
        <v>15000</v>
      </c>
      <c r="F54" s="36"/>
      <c r="G54" s="37"/>
      <c r="H54" s="37">
        <f>[1]Fonct!BF49</f>
        <v>12790.36</v>
      </c>
      <c r="I54" s="37">
        <f>[1]Fonct!BN49</f>
        <v>15000</v>
      </c>
    </row>
    <row r="55" spans="1:9" x14ac:dyDescent="0.3">
      <c r="A55" s="36">
        <f>[1]Fonct!A50</f>
        <v>64131</v>
      </c>
      <c r="B55" s="36" t="str">
        <f>[1]Fonct!B50</f>
        <v>Personnel non titulaire Rémunération</v>
      </c>
      <c r="C55" s="36"/>
      <c r="D55" s="36"/>
      <c r="E55" s="34">
        <f>[1]Fonct!AX50</f>
        <v>120000</v>
      </c>
      <c r="F55" s="36"/>
      <c r="G55" s="37">
        <f t="shared" si="3"/>
        <v>120000</v>
      </c>
      <c r="H55" s="37">
        <f>[1]Fonct!BF50</f>
        <v>111199.75</v>
      </c>
      <c r="I55" s="37">
        <f>[1]Fonct!BN50</f>
        <v>120000</v>
      </c>
    </row>
    <row r="56" spans="1:9" x14ac:dyDescent="0.3">
      <c r="A56" s="36">
        <v>64132</v>
      </c>
      <c r="B56" s="36" t="s">
        <v>26</v>
      </c>
      <c r="C56" s="36"/>
      <c r="D56" s="36"/>
      <c r="E56" s="34">
        <f>[1]Fonct!AX51</f>
        <v>45</v>
      </c>
      <c r="F56" s="36"/>
      <c r="G56" s="37"/>
      <c r="H56" s="37">
        <f>[1]Fonct!BF51</f>
        <v>32.14</v>
      </c>
      <c r="I56" s="37">
        <f>[1]Fonct!BN51</f>
        <v>70</v>
      </c>
    </row>
    <row r="57" spans="1:9" x14ac:dyDescent="0.3">
      <c r="A57" s="36">
        <v>64138</v>
      </c>
      <c r="B57" s="36" t="s">
        <v>27</v>
      </c>
      <c r="C57" s="36"/>
      <c r="D57" s="36"/>
      <c r="E57" s="34">
        <f>[1]Fonct!AX52</f>
        <v>40000</v>
      </c>
      <c r="F57" s="36"/>
      <c r="G57" s="37"/>
      <c r="H57" s="37">
        <f>[1]Fonct!BF52</f>
        <v>23091.75</v>
      </c>
      <c r="I57" s="37">
        <f>[1]Fonct!BN52</f>
        <v>39000</v>
      </c>
    </row>
    <row r="58" spans="1:9" x14ac:dyDescent="0.3">
      <c r="A58" s="36">
        <v>64171</v>
      </c>
      <c r="B58" s="36" t="s">
        <v>28</v>
      </c>
      <c r="C58" s="36"/>
      <c r="D58" s="36"/>
      <c r="E58" s="34">
        <f>[1]Fonct!AX53</f>
        <v>0</v>
      </c>
      <c r="F58" s="36"/>
      <c r="G58" s="37"/>
      <c r="H58" s="37">
        <f>[1]Fonct!BF53</f>
        <v>0</v>
      </c>
      <c r="I58" s="37">
        <f>[1]Fonct!BN53</f>
        <v>0</v>
      </c>
    </row>
    <row r="59" spans="1:9" x14ac:dyDescent="0.3">
      <c r="A59" s="36">
        <f>[1]Fonct!A54</f>
        <v>6451</v>
      </c>
      <c r="B59" s="36" t="str">
        <f>[1]Fonct!B54</f>
        <v>URSSAF</v>
      </c>
      <c r="C59" s="36"/>
      <c r="D59" s="36"/>
      <c r="E59" s="34">
        <f>[1]Fonct!AX54</f>
        <v>51000</v>
      </c>
      <c r="F59" s="36"/>
      <c r="G59" s="37">
        <f t="shared" si="3"/>
        <v>51000</v>
      </c>
      <c r="H59" s="37">
        <f>[1]Fonct!BF54</f>
        <v>44664.299999999996</v>
      </c>
      <c r="I59" s="37">
        <f>[1]Fonct!BN54</f>
        <v>57000</v>
      </c>
    </row>
    <row r="60" spans="1:9" x14ac:dyDescent="0.3">
      <c r="A60" s="36">
        <f>[1]Fonct!A55</f>
        <v>6453</v>
      </c>
      <c r="B60" s="36" t="str">
        <f>[1]Fonct!B55</f>
        <v>Retraites/ CNRACL ATIACL / IRCANTEC</v>
      </c>
      <c r="C60" s="36"/>
      <c r="D60" s="36"/>
      <c r="E60" s="34">
        <f>[1]Fonct!AX55</f>
        <v>17500</v>
      </c>
      <c r="F60" s="36"/>
      <c r="G60" s="37">
        <f t="shared" si="3"/>
        <v>17500</v>
      </c>
      <c r="H60" s="37">
        <f>[1]Fonct!BF55</f>
        <v>16094.259999999997</v>
      </c>
      <c r="I60" s="37">
        <f>[1]Fonct!BN55</f>
        <v>20500</v>
      </c>
    </row>
    <row r="61" spans="1:9" x14ac:dyDescent="0.3">
      <c r="A61" s="36">
        <f>[1]Fonct!A56</f>
        <v>6454</v>
      </c>
      <c r="B61" s="36" t="str">
        <f>[1]Fonct!B56</f>
        <v>ASSEDIC</v>
      </c>
      <c r="C61" s="36"/>
      <c r="D61" s="36"/>
      <c r="E61" s="34">
        <f>[1]Fonct!AX56</f>
        <v>5000</v>
      </c>
      <c r="F61" s="36"/>
      <c r="G61" s="37">
        <f t="shared" si="3"/>
        <v>5000</v>
      </c>
      <c r="H61" s="37">
        <f>[1]Fonct!BF56</f>
        <v>5291.96</v>
      </c>
      <c r="I61" s="37">
        <f>[1]Fonct!BN56</f>
        <v>7500</v>
      </c>
    </row>
    <row r="62" spans="1:9" x14ac:dyDescent="0.3">
      <c r="A62" s="36">
        <f>[1]Fonct!A57</f>
        <v>6455</v>
      </c>
      <c r="B62" s="36" t="str">
        <f>[1]Fonct!B57</f>
        <v>Assurances statutaires</v>
      </c>
      <c r="C62" s="36"/>
      <c r="D62" s="36"/>
      <c r="E62" s="34">
        <f>[1]Fonct!AX57</f>
        <v>3000</v>
      </c>
      <c r="F62" s="36"/>
      <c r="G62" s="37">
        <f t="shared" si="3"/>
        <v>3000</v>
      </c>
      <c r="H62" s="37">
        <f>[1]Fonct!BF57</f>
        <v>4036.02</v>
      </c>
      <c r="I62" s="37">
        <f>[1]Fonct!BN57</f>
        <v>6000</v>
      </c>
    </row>
    <row r="63" spans="1:9" x14ac:dyDescent="0.3">
      <c r="A63" s="36">
        <f>[1]Fonct!A58</f>
        <v>6456</v>
      </c>
      <c r="B63" s="36" t="str">
        <f>[1]Fonct!B58</f>
        <v xml:space="preserve">FNC </v>
      </c>
      <c r="C63" s="36"/>
      <c r="D63" s="36"/>
      <c r="E63" s="34">
        <f>[1]Fonct!AX58</f>
        <v>500</v>
      </c>
      <c r="F63" s="36"/>
      <c r="G63" s="37">
        <f t="shared" si="3"/>
        <v>500</v>
      </c>
      <c r="H63" s="37">
        <f>[1]Fonct!BF58</f>
        <v>0</v>
      </c>
      <c r="I63" s="37">
        <f>[1]Fonct!BN58</f>
        <v>500</v>
      </c>
    </row>
    <row r="64" spans="1:9" x14ac:dyDescent="0.3">
      <c r="A64" s="36">
        <v>6457</v>
      </c>
      <c r="B64" s="36" t="s">
        <v>29</v>
      </c>
      <c r="C64" s="36"/>
      <c r="D64" s="36"/>
      <c r="E64" s="34">
        <f>[1]Fonct!AX59</f>
        <v>0</v>
      </c>
      <c r="F64" s="36"/>
      <c r="G64" s="37"/>
      <c r="H64" s="37">
        <f>[1]Fonct!BF59</f>
        <v>0</v>
      </c>
      <c r="I64" s="37">
        <f>[1]Fonct!BN59</f>
        <v>0</v>
      </c>
    </row>
    <row r="65" spans="1:9" x14ac:dyDescent="0.3">
      <c r="A65" s="36">
        <v>6458</v>
      </c>
      <c r="B65" s="36" t="s">
        <v>30</v>
      </c>
      <c r="C65" s="36"/>
      <c r="D65" s="36"/>
      <c r="E65" s="34">
        <f>[1]Fonct!AX60</f>
        <v>2000</v>
      </c>
      <c r="F65" s="36"/>
      <c r="G65" s="37"/>
      <c r="H65" s="37">
        <f>[1]Fonct!BF60</f>
        <v>1274.74</v>
      </c>
      <c r="I65" s="37">
        <f>[1]Fonct!BN60</f>
        <v>1400</v>
      </c>
    </row>
    <row r="66" spans="1:9" x14ac:dyDescent="0.3">
      <c r="A66" s="36">
        <v>6458</v>
      </c>
      <c r="B66" s="36" t="s">
        <v>31</v>
      </c>
      <c r="C66" s="36"/>
      <c r="D66" s="36"/>
      <c r="E66" s="34">
        <f>[1]Fonct!AX61</f>
        <v>0</v>
      </c>
      <c r="F66" s="36"/>
      <c r="G66" s="37"/>
      <c r="H66" s="37">
        <f>[1]Fonct!BF61</f>
        <v>0</v>
      </c>
      <c r="I66" s="37">
        <f>[1]Fonct!BN61</f>
        <v>3300</v>
      </c>
    </row>
    <row r="67" spans="1:9" x14ac:dyDescent="0.3">
      <c r="A67" s="36">
        <v>6458</v>
      </c>
      <c r="B67" s="36" t="s">
        <v>32</v>
      </c>
      <c r="C67" s="36"/>
      <c r="D67" s="36"/>
      <c r="E67" s="34">
        <f>[1]Fonct!AX62</f>
        <v>2640</v>
      </c>
      <c r="F67" s="36"/>
      <c r="G67" s="37"/>
      <c r="H67" s="37">
        <f>[1]Fonct!BF62</f>
        <v>1659.85</v>
      </c>
      <c r="I67" s="37">
        <f>[1]Fonct!BN62</f>
        <v>3600</v>
      </c>
    </row>
    <row r="68" spans="1:9" x14ac:dyDescent="0.3">
      <c r="A68" s="36">
        <v>6459</v>
      </c>
      <c r="B68" s="36" t="s">
        <v>33</v>
      </c>
      <c r="C68" s="36"/>
      <c r="D68" s="36"/>
      <c r="E68" s="34">
        <f>[1]Fonct!AX63</f>
        <v>0</v>
      </c>
      <c r="F68" s="36"/>
      <c r="G68" s="37"/>
      <c r="H68" s="37">
        <f>[1]Fonct!BF63</f>
        <v>0</v>
      </c>
      <c r="I68" s="37">
        <f>[1]Fonct!BN63</f>
        <v>0</v>
      </c>
    </row>
    <row r="69" spans="1:9" x14ac:dyDescent="0.3">
      <c r="A69" s="36">
        <f>[1]Fonct!A64</f>
        <v>6475</v>
      </c>
      <c r="B69" s="36" t="str">
        <f>[1]Fonct!B64</f>
        <v>Médecine du travail</v>
      </c>
      <c r="C69" s="36"/>
      <c r="D69" s="36"/>
      <c r="E69" s="34">
        <f>[1]Fonct!AX64</f>
        <v>400</v>
      </c>
      <c r="F69" s="36"/>
      <c r="G69" s="37">
        <f t="shared" si="3"/>
        <v>400</v>
      </c>
      <c r="H69" s="37">
        <f>[1]Fonct!BF64</f>
        <v>822.72</v>
      </c>
      <c r="I69" s="37">
        <f>[1]Fonct!BN64</f>
        <v>500</v>
      </c>
    </row>
    <row r="70" spans="1:9" x14ac:dyDescent="0.3">
      <c r="A70" s="32"/>
      <c r="B70" s="32"/>
      <c r="C70" s="32"/>
      <c r="D70" s="32"/>
      <c r="E70" s="35"/>
      <c r="F70" s="32"/>
      <c r="G70" s="33"/>
      <c r="H70" s="37"/>
      <c r="I70" s="37"/>
    </row>
    <row r="71" spans="1:9" ht="17.399999999999999" x14ac:dyDescent="0.3">
      <c r="A71" s="27" t="s">
        <v>34</v>
      </c>
      <c r="B71" s="28" t="s">
        <v>35</v>
      </c>
      <c r="C71" s="28"/>
      <c r="D71" s="28"/>
      <c r="E71" s="29">
        <f>SUM(E72)</f>
        <v>320000</v>
      </c>
      <c r="F71" s="29"/>
      <c r="G71" s="29">
        <f>SUM(E71+F71)</f>
        <v>320000</v>
      </c>
      <c r="H71" s="29">
        <f>SUM(H72)</f>
        <v>337148.89</v>
      </c>
      <c r="I71" s="29">
        <f>SUM(I72)</f>
        <v>340000</v>
      </c>
    </row>
    <row r="72" spans="1:9" x14ac:dyDescent="0.3">
      <c r="A72" s="36">
        <v>73918</v>
      </c>
      <c r="B72" s="36" t="s">
        <v>36</v>
      </c>
      <c r="C72" s="36"/>
      <c r="D72" s="36"/>
      <c r="E72" s="38">
        <f>[1]Fonct!AX97</f>
        <v>320000</v>
      </c>
      <c r="F72" s="36">
        <v>17148.89</v>
      </c>
      <c r="G72" s="37">
        <f t="shared" ref="G72" si="4">E72+F72</f>
        <v>337148.89</v>
      </c>
      <c r="H72" s="37">
        <f>[1]Fonct!BF97</f>
        <v>337148.89</v>
      </c>
      <c r="I72" s="37">
        <f>[1]Fonct!BN97</f>
        <v>340000</v>
      </c>
    </row>
    <row r="73" spans="1:9" ht="17.399999999999999" x14ac:dyDescent="0.3">
      <c r="A73" s="36"/>
      <c r="B73" s="36"/>
      <c r="C73" s="39"/>
      <c r="D73" s="39"/>
      <c r="E73" s="40"/>
      <c r="F73" s="40"/>
      <c r="G73" s="40"/>
      <c r="H73" s="37"/>
      <c r="I73" s="37"/>
    </row>
    <row r="74" spans="1:9" ht="17.399999999999999" x14ac:dyDescent="0.3">
      <c r="A74" s="27" t="s">
        <v>37</v>
      </c>
      <c r="B74" s="28" t="s">
        <v>38</v>
      </c>
      <c r="C74" s="28"/>
      <c r="D74" s="28"/>
      <c r="E74" s="29">
        <f>SUM(E75:E83)</f>
        <v>300662.17</v>
      </c>
      <c r="F74" s="29"/>
      <c r="G74" s="29">
        <f>E74+F74</f>
        <v>300662.17</v>
      </c>
      <c r="H74" s="29">
        <f>SUM(H75:H83)</f>
        <v>258741.25</v>
      </c>
      <c r="I74" s="29">
        <f>SUM(I75:I83)</f>
        <v>296229</v>
      </c>
    </row>
    <row r="75" spans="1:9" x14ac:dyDescent="0.3">
      <c r="A75" s="36">
        <v>65811</v>
      </c>
      <c r="B75" s="36" t="s">
        <v>39</v>
      </c>
      <c r="C75" s="36"/>
      <c r="D75" s="36"/>
      <c r="E75" s="34">
        <f>[1]Fonct!AX67</f>
        <v>7000</v>
      </c>
      <c r="F75" s="34"/>
      <c r="G75" s="34">
        <f>E75+F75</f>
        <v>7000</v>
      </c>
      <c r="H75" s="37">
        <f>[1]Fonct!BF67</f>
        <v>5810.96</v>
      </c>
      <c r="I75" s="37">
        <f>[1]Fonct!BN67</f>
        <v>9000</v>
      </c>
    </row>
    <row r="76" spans="1:9" ht="15.6" x14ac:dyDescent="0.3">
      <c r="A76" s="36">
        <v>65311</v>
      </c>
      <c r="B76" s="36" t="s">
        <v>40</v>
      </c>
      <c r="C76" s="41"/>
      <c r="D76" s="41"/>
      <c r="E76" s="34">
        <f>[1]Fonct!AX68</f>
        <v>15000</v>
      </c>
      <c r="F76" s="34"/>
      <c r="G76" s="34">
        <f>E76+F76</f>
        <v>15000</v>
      </c>
      <c r="H76" s="37">
        <f>[1]Fonct!BF68</f>
        <v>12622.65</v>
      </c>
      <c r="I76" s="37">
        <f>[1]Fonct!BN68</f>
        <v>15000</v>
      </c>
    </row>
    <row r="77" spans="1:9" ht="15.6" x14ac:dyDescent="0.3">
      <c r="A77" s="36">
        <v>65313</v>
      </c>
      <c r="B77" s="36" t="s">
        <v>41</v>
      </c>
      <c r="C77" s="41"/>
      <c r="D77" s="41"/>
      <c r="E77" s="34">
        <f>[1]Fonct!AX69</f>
        <v>700</v>
      </c>
      <c r="F77" s="34"/>
      <c r="G77" s="34"/>
      <c r="H77" s="37">
        <f>[1]Fonct!BF69</f>
        <v>536.76</v>
      </c>
      <c r="I77" s="37">
        <f>[1]Fonct!BN69</f>
        <v>1000</v>
      </c>
    </row>
    <row r="78" spans="1:9" ht="15.6" x14ac:dyDescent="0.3">
      <c r="A78" s="36">
        <v>65314</v>
      </c>
      <c r="B78" s="36" t="s">
        <v>42</v>
      </c>
      <c r="C78" s="41"/>
      <c r="D78" s="41"/>
      <c r="E78" s="34">
        <f>[1]Fonct!AX70</f>
        <v>0</v>
      </c>
      <c r="F78" s="34"/>
      <c r="G78" s="34"/>
      <c r="H78" s="37">
        <f>[1]Fonct!BF70</f>
        <v>0</v>
      </c>
      <c r="I78" s="37">
        <f>[1]Fonct!BN70</f>
        <v>0</v>
      </c>
    </row>
    <row r="79" spans="1:9" ht="15.6" x14ac:dyDescent="0.3">
      <c r="A79" s="36">
        <v>653181</v>
      </c>
      <c r="B79" s="36" t="s">
        <v>43</v>
      </c>
      <c r="C79" s="41"/>
      <c r="D79" s="41"/>
      <c r="E79" s="34">
        <f>[1]Fonct!AX71</f>
        <v>0</v>
      </c>
      <c r="F79" s="34"/>
      <c r="G79" s="34"/>
      <c r="H79" s="37">
        <f>[1]Fonct!BF71</f>
        <v>1179.1600000000001</v>
      </c>
      <c r="I79" s="37">
        <f>[1]Fonct!BN71</f>
        <v>0</v>
      </c>
    </row>
    <row r="80" spans="1:9" ht="15.6" x14ac:dyDescent="0.3">
      <c r="A80" s="36">
        <v>6541</v>
      </c>
      <c r="B80" s="36" t="s">
        <v>44</v>
      </c>
      <c r="C80" s="41"/>
      <c r="D80" s="41"/>
      <c r="E80" s="34">
        <f>[1]Fonct!AX72</f>
        <v>10876.8</v>
      </c>
      <c r="F80" s="34"/>
      <c r="G80" s="34"/>
      <c r="H80" s="37">
        <f>[1]Fonct!BF72</f>
        <v>150</v>
      </c>
      <c r="I80" s="37">
        <f>[1]Fonct!BN72</f>
        <v>0</v>
      </c>
    </row>
    <row r="81" spans="1:9" ht="15.6" x14ac:dyDescent="0.3">
      <c r="A81" s="36">
        <v>6542</v>
      </c>
      <c r="B81" s="36" t="s">
        <v>45</v>
      </c>
      <c r="C81" s="41"/>
      <c r="D81" s="41"/>
      <c r="E81" s="34">
        <f>[1]Fonct!AX73</f>
        <v>27085.37</v>
      </c>
      <c r="F81" s="34"/>
      <c r="G81" s="34">
        <f t="shared" ref="G81:G82" si="5">E81+F81</f>
        <v>27085.37</v>
      </c>
      <c r="H81" s="37">
        <f>[1]Fonct!BF73</f>
        <v>0</v>
      </c>
      <c r="I81" s="37">
        <f>[1]Fonct!BN73</f>
        <v>32517</v>
      </c>
    </row>
    <row r="82" spans="1:9" ht="15.6" x14ac:dyDescent="0.3">
      <c r="A82" s="36">
        <f>[1]Fonct!A74</f>
        <v>65736222</v>
      </c>
      <c r="B82" s="36" t="str">
        <f>[1]Fonct!B74</f>
        <v>Participation fonctionnement à l'EPIC</v>
      </c>
      <c r="C82" s="41"/>
      <c r="D82" s="41"/>
      <c r="E82" s="34">
        <f>[1]Fonct!AX74</f>
        <v>240000</v>
      </c>
      <c r="F82" s="34"/>
      <c r="G82" s="34">
        <f t="shared" si="5"/>
        <v>240000</v>
      </c>
      <c r="H82" s="37">
        <f>[1]Fonct!BF74</f>
        <v>238440</v>
      </c>
      <c r="I82" s="37">
        <f>[1]Fonct!BN74</f>
        <v>238712</v>
      </c>
    </row>
    <row r="83" spans="1:9" ht="15.6" x14ac:dyDescent="0.3">
      <c r="A83" s="36">
        <f>[1]Fonct!A75</f>
        <v>65888</v>
      </c>
      <c r="B83" s="36" t="str">
        <f>[1]Fonct!B75</f>
        <v>Autres</v>
      </c>
      <c r="C83" s="41"/>
      <c r="D83" s="41"/>
      <c r="E83" s="34">
        <f>[1]Fonct!AX75</f>
        <v>0</v>
      </c>
      <c r="F83" s="34"/>
      <c r="G83" s="37">
        <f>E83+F83</f>
        <v>0</v>
      </c>
      <c r="H83" s="37">
        <f>[1]Fonct!BF75</f>
        <v>1.72</v>
      </c>
      <c r="I83" s="37">
        <f>[1]Fonct!BN75</f>
        <v>0</v>
      </c>
    </row>
    <row r="84" spans="1:9" x14ac:dyDescent="0.3">
      <c r="A84" s="36"/>
      <c r="B84" s="36"/>
      <c r="C84" s="36"/>
      <c r="D84" s="36"/>
      <c r="E84" s="34"/>
      <c r="F84" s="36"/>
      <c r="G84" s="37"/>
      <c r="H84" s="37"/>
      <c r="I84" s="37"/>
    </row>
    <row r="85" spans="1:9" ht="17.399999999999999" x14ac:dyDescent="0.3">
      <c r="A85" s="27" t="s">
        <v>46</v>
      </c>
      <c r="B85" s="28" t="s">
        <v>47</v>
      </c>
      <c r="C85" s="28"/>
      <c r="D85" s="28"/>
      <c r="E85" s="29">
        <f>SUM(E86:E88)</f>
        <v>7006.51</v>
      </c>
      <c r="F85" s="29"/>
      <c r="G85" s="29">
        <f>E85+F85</f>
        <v>7006.51</v>
      </c>
      <c r="H85" s="29">
        <f>SUM(H86:H88)</f>
        <v>7006.51</v>
      </c>
      <c r="I85" s="29">
        <f>SUM(I86:I88)</f>
        <v>5492.51</v>
      </c>
    </row>
    <row r="86" spans="1:9" ht="17.399999999999999" x14ac:dyDescent="0.3">
      <c r="A86" s="42" t="s">
        <v>48</v>
      </c>
      <c r="B86" s="36" t="s">
        <v>49</v>
      </c>
      <c r="C86" s="43"/>
      <c r="D86" s="43"/>
      <c r="E86" s="44">
        <f>[1]Fonct!AX86</f>
        <v>0</v>
      </c>
      <c r="F86" s="45"/>
      <c r="G86" s="45">
        <f>E86+F86</f>
        <v>0</v>
      </c>
      <c r="H86" s="37">
        <f>[1]Fonct!BF86</f>
        <v>0</v>
      </c>
      <c r="I86" s="37">
        <f>[1]Fonct!BN86</f>
        <v>0</v>
      </c>
    </row>
    <row r="87" spans="1:9" ht="17.399999999999999" x14ac:dyDescent="0.3">
      <c r="A87" s="42" t="s">
        <v>50</v>
      </c>
      <c r="B87" s="36" t="s">
        <v>51</v>
      </c>
      <c r="C87" s="43"/>
      <c r="D87" s="43"/>
      <c r="E87" s="44">
        <f>[1]Fonct!AX87</f>
        <v>7125</v>
      </c>
      <c r="F87" s="45"/>
      <c r="G87" s="37">
        <f t="shared" ref="G87:G88" si="6">E87+F87</f>
        <v>7125</v>
      </c>
      <c r="H87" s="37">
        <f>[1]Fonct!BF87</f>
        <v>7125</v>
      </c>
      <c r="I87" s="37">
        <f>[1]Fonct!BN87</f>
        <v>6884</v>
      </c>
    </row>
    <row r="88" spans="1:9" ht="15.6" x14ac:dyDescent="0.3">
      <c r="A88" s="36">
        <v>66112</v>
      </c>
      <c r="B88" s="36" t="s">
        <v>52</v>
      </c>
      <c r="C88" s="36"/>
      <c r="D88" s="36"/>
      <c r="E88" s="44">
        <f>[1]Fonct!AX88</f>
        <v>-118.49</v>
      </c>
      <c r="F88" s="36"/>
      <c r="G88" s="37">
        <f t="shared" si="6"/>
        <v>-118.49</v>
      </c>
      <c r="H88" s="37">
        <f>[1]Fonct!BF88</f>
        <v>-118.49</v>
      </c>
      <c r="I88" s="46">
        <f>[1]Fonct!BN88</f>
        <v>-1391.49</v>
      </c>
    </row>
    <row r="89" spans="1:9" ht="17.399999999999999" x14ac:dyDescent="0.3">
      <c r="A89" s="27" t="s">
        <v>53</v>
      </c>
      <c r="B89" s="28" t="str">
        <f>[1]Fonct!B94</f>
        <v>Charges exceptionnelles</v>
      </c>
      <c r="C89" s="28"/>
      <c r="D89" s="28"/>
      <c r="E89" s="29">
        <f>SUM(E91)</f>
        <v>0</v>
      </c>
      <c r="F89" s="29"/>
      <c r="G89" s="29">
        <f>E89+F89</f>
        <v>0</v>
      </c>
      <c r="H89" s="29">
        <f>SUM(H90:H91)</f>
        <v>0</v>
      </c>
      <c r="I89" s="29">
        <f>SUM(I90:I91)</f>
        <v>0</v>
      </c>
    </row>
    <row r="90" spans="1:9" x14ac:dyDescent="0.3">
      <c r="A90" s="36"/>
      <c r="B90" s="36"/>
      <c r="E90" s="34"/>
      <c r="F90" s="34"/>
      <c r="G90" s="34"/>
      <c r="H90" s="37"/>
      <c r="I90" s="37"/>
    </row>
    <row r="91" spans="1:9" x14ac:dyDescent="0.3">
      <c r="A91" s="36">
        <f>[1]Fonct!A92</f>
        <v>673</v>
      </c>
      <c r="B91" s="36" t="str">
        <f>[1]Fonct!B92</f>
        <v>Titres annulés (sur exercices extérieurs)</v>
      </c>
      <c r="C91" s="36"/>
      <c r="D91" s="36"/>
      <c r="E91" s="34">
        <f>[1]Fonct!AX92</f>
        <v>0</v>
      </c>
      <c r="F91" s="36"/>
      <c r="G91" s="37">
        <f>E91+F91</f>
        <v>0</v>
      </c>
      <c r="H91" s="37">
        <f>[1]Fonct!BF92</f>
        <v>0</v>
      </c>
      <c r="I91" s="37">
        <f>[1]Fonct!BN92</f>
        <v>0</v>
      </c>
    </row>
    <row r="92" spans="1:9" x14ac:dyDescent="0.3">
      <c r="A92" s="36"/>
      <c r="B92" s="36"/>
      <c r="C92" s="36"/>
      <c r="D92" s="36"/>
      <c r="E92" s="34"/>
      <c r="F92" s="36"/>
      <c r="G92" s="37"/>
      <c r="H92" s="37"/>
      <c r="I92" s="37"/>
    </row>
    <row r="93" spans="1:9" ht="17.399999999999999" x14ac:dyDescent="0.3">
      <c r="A93" s="27">
        <v>68</v>
      </c>
      <c r="B93" s="28" t="s">
        <v>54</v>
      </c>
      <c r="C93" s="28"/>
      <c r="D93" s="28"/>
      <c r="E93" s="29">
        <f>[1]Fonct!AX104</f>
        <v>0</v>
      </c>
      <c r="F93" s="29"/>
      <c r="G93" s="29">
        <f>E93+F93</f>
        <v>0</v>
      </c>
      <c r="H93" s="29">
        <f>[1]Fonct!BF104</f>
        <v>0</v>
      </c>
      <c r="I93" s="29">
        <f>[1]Fonct!BN104</f>
        <v>32517</v>
      </c>
    </row>
    <row r="94" spans="1:9" x14ac:dyDescent="0.3">
      <c r="A94" s="36"/>
      <c r="B94" s="36"/>
      <c r="C94" s="36"/>
      <c r="D94" s="36"/>
      <c r="E94" s="36"/>
      <c r="F94" s="36"/>
      <c r="G94" s="36"/>
      <c r="H94" s="37"/>
      <c r="I94" s="37"/>
    </row>
    <row r="95" spans="1:9" ht="17.399999999999999" x14ac:dyDescent="0.3">
      <c r="A95" s="27" t="s">
        <v>55</v>
      </c>
      <c r="B95" s="28" t="s">
        <v>56</v>
      </c>
      <c r="C95" s="28"/>
      <c r="D95" s="28"/>
      <c r="E95" s="29"/>
      <c r="F95" s="29"/>
      <c r="G95" s="29"/>
      <c r="H95" s="29"/>
      <c r="I95" s="29">
        <f>[1]Fonct!AL76</f>
        <v>0</v>
      </c>
    </row>
    <row r="96" spans="1:9" ht="17.399999999999999" x14ac:dyDescent="0.3">
      <c r="E96" s="40"/>
      <c r="F96" s="1"/>
      <c r="G96" s="1"/>
      <c r="H96" s="37"/>
      <c r="I96" s="37"/>
    </row>
    <row r="97" spans="1:9" ht="17.399999999999999" x14ac:dyDescent="0.3">
      <c r="A97" s="27" t="s">
        <v>57</v>
      </c>
      <c r="B97" s="30" t="str">
        <f>[1]Fonct!B105</f>
        <v>Dotations aux amortissements</v>
      </c>
      <c r="C97" s="30"/>
      <c r="D97" s="30"/>
      <c r="E97" s="30">
        <f>[1]Fonct!AX105</f>
        <v>29413.93</v>
      </c>
      <c r="F97" s="30"/>
      <c r="G97" s="30">
        <f>E97+F97</f>
        <v>29413.93</v>
      </c>
      <c r="H97" s="30">
        <f>[1]Fonct!BF105</f>
        <v>29258.37</v>
      </c>
      <c r="I97" s="30">
        <f>[1]Fonct!BN105</f>
        <v>24028.31</v>
      </c>
    </row>
    <row r="98" spans="1:9" ht="18" thickBot="1" x14ac:dyDescent="0.35">
      <c r="E98" s="47"/>
      <c r="F98" s="48"/>
      <c r="G98" s="1"/>
      <c r="H98" s="37"/>
      <c r="I98" s="37"/>
    </row>
    <row r="99" spans="1:9" ht="21.6" thickBot="1" x14ac:dyDescent="0.45">
      <c r="A99" s="49" t="s">
        <v>58</v>
      </c>
      <c r="B99" s="50"/>
      <c r="C99" s="50"/>
      <c r="D99" s="50"/>
      <c r="E99" s="51">
        <f>E97+E95+E93+E89+E85+E74+E71+E48+E10</f>
        <v>1125394.25</v>
      </c>
      <c r="F99" s="52"/>
      <c r="G99" s="53">
        <f>E99+F99</f>
        <v>1125394.25</v>
      </c>
      <c r="H99" s="54">
        <f>H97+H93+H89+H85+H74+H71+H48+H10</f>
        <v>931711.68</v>
      </c>
      <c r="I99" s="55">
        <f>I97+I95+I93+I89+I85+I74+I71+I48+I10</f>
        <v>1152842.73</v>
      </c>
    </row>
    <row r="100" spans="1:9" x14ac:dyDescent="0.3">
      <c r="E100" s="1"/>
      <c r="G100" s="1"/>
    </row>
    <row r="101" spans="1:9" x14ac:dyDescent="0.3">
      <c r="H101" s="1"/>
      <c r="I101" s="1"/>
    </row>
    <row r="102" spans="1:9" ht="21" x14ac:dyDescent="0.4">
      <c r="A102" s="56" t="s">
        <v>59</v>
      </c>
      <c r="B102" s="56"/>
      <c r="C102" s="56"/>
      <c r="D102" s="56"/>
      <c r="E102" s="8"/>
      <c r="F102" s="8"/>
      <c r="G102" s="8"/>
      <c r="H102" s="9"/>
      <c r="I102" s="9"/>
    </row>
    <row r="103" spans="1:9" ht="16.2" thickBot="1" x14ac:dyDescent="0.35">
      <c r="A103" s="41"/>
      <c r="B103" s="41"/>
      <c r="C103" s="41"/>
      <c r="D103" s="41"/>
      <c r="E103" s="57"/>
      <c r="F103" s="57"/>
      <c r="G103" s="57"/>
      <c r="H103" s="58"/>
      <c r="I103" s="58"/>
    </row>
    <row r="104" spans="1:9" x14ac:dyDescent="0.3">
      <c r="A104" s="59" t="s">
        <v>4</v>
      </c>
      <c r="B104" s="11" t="s">
        <v>60</v>
      </c>
      <c r="C104" s="12"/>
      <c r="D104" s="60"/>
      <c r="E104" s="14" t="s">
        <v>6</v>
      </c>
      <c r="F104" s="15"/>
      <c r="G104" s="16"/>
      <c r="H104" s="61" t="s">
        <v>7</v>
      </c>
      <c r="I104" s="62" t="s">
        <v>8</v>
      </c>
    </row>
    <row r="105" spans="1:9" ht="15" thickBot="1" x14ac:dyDescent="0.35">
      <c r="A105" s="63"/>
      <c r="B105" s="20"/>
      <c r="C105" s="21"/>
      <c r="D105" s="64"/>
      <c r="E105" s="23" t="s">
        <v>9</v>
      </c>
      <c r="F105" s="24" t="s">
        <v>10</v>
      </c>
      <c r="G105" s="23" t="s">
        <v>11</v>
      </c>
      <c r="H105" s="65"/>
      <c r="I105" s="66"/>
    </row>
    <row r="106" spans="1:9" x14ac:dyDescent="0.3">
      <c r="A106" s="67"/>
      <c r="B106" s="67"/>
      <c r="C106" s="67"/>
      <c r="D106" s="67"/>
      <c r="E106" s="68"/>
      <c r="F106" s="69"/>
      <c r="G106" s="68"/>
      <c r="H106" s="70"/>
      <c r="I106" s="71"/>
    </row>
    <row r="107" spans="1:9" ht="17.399999999999999" x14ac:dyDescent="0.3">
      <c r="A107" s="27" t="s">
        <v>61</v>
      </c>
      <c r="B107" s="28" t="s">
        <v>62</v>
      </c>
      <c r="C107" s="28"/>
      <c r="D107" s="28"/>
      <c r="E107" s="29">
        <f>[1]Fonct!AX137</f>
        <v>0</v>
      </c>
      <c r="F107" s="29"/>
      <c r="G107" s="29">
        <f>SUM(E107+F107)</f>
        <v>0</v>
      </c>
      <c r="H107" s="29">
        <f>[1]Fonct!BF137</f>
        <v>8255.9600000000009</v>
      </c>
      <c r="I107" s="29">
        <f>[1]Fonct!BN137</f>
        <v>0</v>
      </c>
    </row>
    <row r="108" spans="1:9" x14ac:dyDescent="0.3">
      <c r="A108" s="67"/>
      <c r="B108" s="67"/>
      <c r="C108" s="67"/>
      <c r="D108" s="67"/>
      <c r="E108" s="68"/>
      <c r="F108" s="69"/>
      <c r="G108" s="68"/>
      <c r="H108" s="70"/>
      <c r="I108" s="71"/>
    </row>
    <row r="109" spans="1:9" ht="17.399999999999999" x14ac:dyDescent="0.3">
      <c r="A109" s="27" t="s">
        <v>63</v>
      </c>
      <c r="B109" s="28" t="s">
        <v>64</v>
      </c>
      <c r="C109" s="28"/>
      <c r="D109" s="28"/>
      <c r="E109" s="30">
        <f>SUM(E110:E111)</f>
        <v>300</v>
      </c>
      <c r="F109" s="30"/>
      <c r="G109" s="29">
        <f>SUM(E109+F109)</f>
        <v>300</v>
      </c>
      <c r="H109" s="30">
        <f>SUM(H110:H111)</f>
        <v>261.24</v>
      </c>
      <c r="I109" s="30">
        <f>SUM(I110:I111)</f>
        <v>300</v>
      </c>
    </row>
    <row r="110" spans="1:9" x14ac:dyDescent="0.3">
      <c r="A110" s="72" t="s">
        <v>65</v>
      </c>
      <c r="B110" s="73" t="s">
        <v>66</v>
      </c>
      <c r="C110" s="36"/>
      <c r="D110" s="36"/>
      <c r="E110" s="74">
        <f>[1]Fonct!AX118</f>
        <v>300</v>
      </c>
      <c r="F110" s="74"/>
      <c r="G110" s="74">
        <f>E110+F110</f>
        <v>300</v>
      </c>
      <c r="H110" s="74">
        <f>[1]Fonct!BF118</f>
        <v>261.24</v>
      </c>
      <c r="I110" s="74">
        <f>[1]Fonct!BN118</f>
        <v>300</v>
      </c>
    </row>
    <row r="111" spans="1:9" x14ac:dyDescent="0.3">
      <c r="A111" s="72" t="s">
        <v>67</v>
      </c>
      <c r="B111" s="73" t="s">
        <v>68</v>
      </c>
      <c r="C111" s="36"/>
      <c r="D111" s="36"/>
      <c r="E111" s="74">
        <f>[1]Fonct!AX119</f>
        <v>0</v>
      </c>
      <c r="F111" s="74"/>
      <c r="G111" s="74">
        <f>E111+F111</f>
        <v>0</v>
      </c>
      <c r="H111" s="74">
        <f>[1]Fonct!BF119</f>
        <v>0</v>
      </c>
      <c r="I111" s="74">
        <f>[1]Fonct!BN119</f>
        <v>0</v>
      </c>
    </row>
    <row r="112" spans="1:9" x14ac:dyDescent="0.3">
      <c r="A112" s="75"/>
      <c r="E112" s="1"/>
      <c r="F112" s="1"/>
      <c r="G112" s="1"/>
      <c r="H112" s="2"/>
      <c r="I112" s="2"/>
    </row>
    <row r="113" spans="1:9" ht="17.399999999999999" x14ac:dyDescent="0.3">
      <c r="A113" s="27" t="s">
        <v>69</v>
      </c>
      <c r="B113" s="28" t="s">
        <v>70</v>
      </c>
      <c r="C113" s="28"/>
      <c r="D113" s="28"/>
      <c r="E113" s="29">
        <f>[1]Fonct!AX123</f>
        <v>320000</v>
      </c>
      <c r="F113" s="30">
        <v>17148.89</v>
      </c>
      <c r="G113" s="29">
        <f>E113+F113</f>
        <v>337148.89</v>
      </c>
      <c r="H113" s="30">
        <f>[1]Fonct!BF123</f>
        <v>352213.13</v>
      </c>
      <c r="I113" s="30">
        <f>[1]Fonct!BN123</f>
        <v>340000</v>
      </c>
    </row>
    <row r="114" spans="1:9" x14ac:dyDescent="0.3">
      <c r="A114" s="67"/>
      <c r="B114" s="67"/>
      <c r="C114" s="67"/>
      <c r="D114" s="67"/>
      <c r="E114" s="68"/>
      <c r="F114" s="69"/>
      <c r="G114" s="68"/>
      <c r="H114" s="70"/>
      <c r="I114" s="71"/>
    </row>
    <row r="115" spans="1:9" ht="17.399999999999999" x14ac:dyDescent="0.3">
      <c r="A115" s="27" t="s">
        <v>71</v>
      </c>
      <c r="B115" s="28" t="s">
        <v>72</v>
      </c>
      <c r="C115" s="28"/>
      <c r="D115" s="28"/>
      <c r="E115" s="29">
        <f>SUM(E116:E122)</f>
        <v>577161.29</v>
      </c>
      <c r="F115" s="29"/>
      <c r="G115" s="29">
        <f t="shared" ref="G115:G121" si="7">E115+F115</f>
        <v>577161.29</v>
      </c>
      <c r="H115" s="30">
        <f>SUM(H116:H122)</f>
        <v>559654.65</v>
      </c>
      <c r="I115" s="30">
        <f>SUM(I116:I122)</f>
        <v>592160.57000000007</v>
      </c>
    </row>
    <row r="116" spans="1:9" x14ac:dyDescent="0.3">
      <c r="A116" s="72">
        <v>74718</v>
      </c>
      <c r="B116" s="73" t="s">
        <v>73</v>
      </c>
      <c r="C116" s="36"/>
      <c r="D116" s="36"/>
      <c r="E116" s="74">
        <f>[1]Fonct!AX129</f>
        <v>0</v>
      </c>
      <c r="F116" s="36"/>
      <c r="G116" s="37">
        <f t="shared" si="7"/>
        <v>0</v>
      </c>
      <c r="H116" s="74">
        <f>[1]Fonct!BF125</f>
        <v>10179.16</v>
      </c>
      <c r="I116" s="76">
        <f>[1]Fonct!BN125</f>
        <v>0</v>
      </c>
    </row>
    <row r="117" spans="1:9" x14ac:dyDescent="0.3">
      <c r="A117" s="72">
        <f>[1]Fonct!A126</f>
        <v>7472</v>
      </c>
      <c r="B117" s="73" t="str">
        <f>[1]Fonct!B126</f>
        <v>Région</v>
      </c>
      <c r="C117" s="77"/>
      <c r="D117" s="77"/>
      <c r="E117" s="74">
        <f>[1]Fonct!AX126</f>
        <v>64500</v>
      </c>
      <c r="F117" s="77"/>
      <c r="G117" s="37">
        <f t="shared" si="7"/>
        <v>64500</v>
      </c>
      <c r="H117" s="74">
        <f>[1]Fonct!BF126</f>
        <v>35477.360000000001</v>
      </c>
      <c r="I117" s="76">
        <f>[1]Fonct!BN126</f>
        <v>73500</v>
      </c>
    </row>
    <row r="118" spans="1:9" x14ac:dyDescent="0.3">
      <c r="A118" s="72">
        <v>7473</v>
      </c>
      <c r="B118" s="73" t="str">
        <f>[1]Fonct!B127</f>
        <v>Département</v>
      </c>
      <c r="C118" s="77"/>
      <c r="D118" s="74"/>
      <c r="E118" s="74">
        <f>[1]Fonct!AX127</f>
        <v>0</v>
      </c>
      <c r="F118" s="77"/>
      <c r="G118" s="37">
        <f t="shared" si="7"/>
        <v>0</v>
      </c>
      <c r="H118" s="74">
        <f>[1]Fonct!BF127</f>
        <v>0</v>
      </c>
      <c r="I118" s="76">
        <f>[1]Fonct!BN127</f>
        <v>0</v>
      </c>
    </row>
    <row r="119" spans="1:9" x14ac:dyDescent="0.3">
      <c r="A119" s="72">
        <f>[1]Fonct!A128</f>
        <v>74758</v>
      </c>
      <c r="B119" s="73" t="str">
        <f>[1]Fonct!B128</f>
        <v>ASP Leader</v>
      </c>
      <c r="C119" s="77"/>
      <c r="D119" s="77"/>
      <c r="E119" s="74">
        <f>[1]Fonct!AX128</f>
        <v>99556</v>
      </c>
      <c r="F119" s="77"/>
      <c r="G119" s="37">
        <f t="shared" si="7"/>
        <v>99556</v>
      </c>
      <c r="H119" s="74">
        <f>[1]Fonct!BF128</f>
        <v>100892.84</v>
      </c>
      <c r="I119" s="76">
        <f>[1]Fonct!BN128</f>
        <v>105051.41</v>
      </c>
    </row>
    <row r="120" spans="1:9" x14ac:dyDescent="0.3">
      <c r="A120" s="78">
        <f>[1]Fonct!A130</f>
        <v>747888</v>
      </c>
      <c r="B120" s="79" t="str">
        <f>[1]Fonct!B130</f>
        <v>Participations Com Com</v>
      </c>
      <c r="C120" s="80"/>
      <c r="D120" s="80"/>
      <c r="E120" s="81">
        <f>[1]Fonct!AX130</f>
        <v>412952.5</v>
      </c>
      <c r="F120" s="82"/>
      <c r="G120" s="82">
        <f t="shared" si="7"/>
        <v>412952.5</v>
      </c>
      <c r="H120" s="81">
        <f>[1]Fonct!BF130</f>
        <v>412952.5</v>
      </c>
      <c r="I120" s="83">
        <f>[1]Fonct!BN130</f>
        <v>413309.5</v>
      </c>
    </row>
    <row r="121" spans="1:9" x14ac:dyDescent="0.3">
      <c r="A121" s="72">
        <v>7488</v>
      </c>
      <c r="B121" s="73" t="s">
        <v>74</v>
      </c>
      <c r="C121" s="36"/>
      <c r="D121" s="36"/>
      <c r="E121" s="74"/>
      <c r="F121" s="37"/>
      <c r="G121" s="37">
        <f t="shared" si="7"/>
        <v>0</v>
      </c>
      <c r="H121" s="81"/>
      <c r="I121" s="76"/>
    </row>
    <row r="122" spans="1:9" x14ac:dyDescent="0.3">
      <c r="A122" s="84">
        <v>744</v>
      </c>
      <c r="B122" s="75" t="s">
        <v>75</v>
      </c>
      <c r="E122" s="81">
        <f>[1]Fonct!AX124</f>
        <v>152.79</v>
      </c>
      <c r="F122" s="1"/>
      <c r="G122" s="1">
        <f>E122+F122</f>
        <v>152.79</v>
      </c>
      <c r="H122" s="81">
        <f>[1]Fonct!BF124</f>
        <v>152.79</v>
      </c>
      <c r="I122" s="81">
        <f>[1]Fonct!BN124</f>
        <v>299.66000000000003</v>
      </c>
    </row>
    <row r="123" spans="1:9" ht="17.399999999999999" x14ac:dyDescent="0.3">
      <c r="A123" s="27">
        <v>75</v>
      </c>
      <c r="B123" s="28" t="s">
        <v>76</v>
      </c>
      <c r="C123" s="28"/>
      <c r="D123" s="28"/>
      <c r="E123" s="29"/>
      <c r="F123" s="29"/>
      <c r="G123" s="29"/>
      <c r="H123" s="30">
        <f>[1]Fonct!BF133</f>
        <v>4551.63</v>
      </c>
      <c r="I123" s="30">
        <f>[1]Fonct!BN133</f>
        <v>0</v>
      </c>
    </row>
    <row r="124" spans="1:9" x14ac:dyDescent="0.3">
      <c r="A124" s="72" t="s">
        <v>77</v>
      </c>
      <c r="B124" s="73" t="s">
        <v>78</v>
      </c>
      <c r="C124" s="36"/>
      <c r="D124" s="36"/>
      <c r="E124" s="74"/>
      <c r="F124" s="37"/>
      <c r="G124" s="37"/>
      <c r="H124" s="74"/>
      <c r="I124" s="76"/>
    </row>
    <row r="125" spans="1:9" ht="17.399999999999999" x14ac:dyDescent="0.3">
      <c r="A125" s="27" t="s">
        <v>79</v>
      </c>
      <c r="B125" s="28" t="s">
        <v>80</v>
      </c>
      <c r="C125" s="28"/>
      <c r="D125" s="28"/>
      <c r="E125" s="29">
        <f>[1]Fonct!AX143</f>
        <v>0</v>
      </c>
      <c r="F125" s="29"/>
      <c r="G125" s="29">
        <f>E125+F125</f>
        <v>0</v>
      </c>
      <c r="H125" s="30">
        <f>[1]Fonct!BF143</f>
        <v>0</v>
      </c>
      <c r="I125" s="30">
        <f>[1]Fonct!BN143</f>
        <v>0</v>
      </c>
    </row>
    <row r="126" spans="1:9" x14ac:dyDescent="0.3">
      <c r="E126" s="1"/>
      <c r="F126" s="1"/>
      <c r="G126" s="1"/>
      <c r="H126" s="2"/>
      <c r="I126" s="2"/>
    </row>
    <row r="127" spans="1:9" ht="17.399999999999999" x14ac:dyDescent="0.3">
      <c r="A127" s="27" t="s">
        <v>81</v>
      </c>
      <c r="B127" s="28" t="s">
        <v>82</v>
      </c>
      <c r="C127" s="28"/>
      <c r="D127" s="28"/>
      <c r="E127" s="29">
        <f>[1]Fonct!AX146</f>
        <v>37812.17</v>
      </c>
      <c r="F127" s="29"/>
      <c r="G127" s="29">
        <f>E127+F127</f>
        <v>37812.17</v>
      </c>
      <c r="H127" s="30">
        <f>[1]Fonct!BF146</f>
        <v>0</v>
      </c>
      <c r="I127" s="30">
        <f>[1]Fonct!BN146</f>
        <v>32517</v>
      </c>
    </row>
    <row r="128" spans="1:9" x14ac:dyDescent="0.3">
      <c r="E128" s="1"/>
      <c r="F128" s="1"/>
      <c r="G128" s="1"/>
      <c r="H128" s="2"/>
      <c r="I128" s="2"/>
    </row>
    <row r="129" spans="1:9" ht="17.399999999999999" x14ac:dyDescent="0.3">
      <c r="A129" s="27" t="s">
        <v>83</v>
      </c>
      <c r="B129" s="28" t="s">
        <v>84</v>
      </c>
      <c r="C129" s="28"/>
      <c r="D129" s="28"/>
      <c r="E129" s="29">
        <f>[1]Fonct!AX141</f>
        <v>15781.06</v>
      </c>
      <c r="F129" s="29"/>
      <c r="G129" s="29">
        <f>E129+F129</f>
        <v>15781.06</v>
      </c>
      <c r="H129" s="30">
        <f>[1]Fonct!BF141</f>
        <v>15781.06</v>
      </c>
      <c r="I129" s="30">
        <f>[1]Fonct!BN141</f>
        <v>4519.4399999999996</v>
      </c>
    </row>
    <row r="130" spans="1:9" x14ac:dyDescent="0.3">
      <c r="E130" s="1"/>
      <c r="F130" s="1"/>
      <c r="G130" s="1"/>
      <c r="H130" s="2"/>
      <c r="I130" s="2"/>
    </row>
    <row r="131" spans="1:9" ht="17.399999999999999" x14ac:dyDescent="0.3">
      <c r="A131" s="27" t="s">
        <v>85</v>
      </c>
      <c r="B131" s="28" t="s">
        <v>86</v>
      </c>
      <c r="C131" s="28"/>
      <c r="D131" s="28"/>
      <c r="E131" s="29">
        <f>[1]Fonct!AX152</f>
        <v>174339.73</v>
      </c>
      <c r="F131" s="29"/>
      <c r="G131" s="29">
        <f>E131-F131</f>
        <v>174339.73</v>
      </c>
      <c r="H131" s="30">
        <f>[1]Fonct!BF152</f>
        <v>174339.73</v>
      </c>
      <c r="I131" s="30">
        <f>[1]Fonct!BN152</f>
        <v>183345.72</v>
      </c>
    </row>
    <row r="132" spans="1:9" ht="17.399999999999999" x14ac:dyDescent="0.3">
      <c r="D132" s="1"/>
      <c r="E132" s="45"/>
      <c r="F132" s="1"/>
      <c r="G132" s="1"/>
      <c r="H132" s="2"/>
      <c r="I132" s="2"/>
    </row>
    <row r="133" spans="1:9" ht="18" thickBot="1" x14ac:dyDescent="0.35">
      <c r="D133" s="1"/>
      <c r="E133" s="45"/>
      <c r="F133" s="1"/>
      <c r="G133" s="1"/>
      <c r="H133" s="2"/>
      <c r="I133" s="2"/>
    </row>
    <row r="134" spans="1:9" ht="23.4" thickBot="1" x14ac:dyDescent="0.45">
      <c r="A134" s="49" t="s">
        <v>87</v>
      </c>
      <c r="B134" s="50"/>
      <c r="C134" s="50"/>
      <c r="D134" s="50"/>
      <c r="E134" s="85">
        <f>SUM(E131+E129+E127+E125+E123+E115+E113+E109+E107)</f>
        <v>1125394.25</v>
      </c>
      <c r="F134" s="85"/>
      <c r="G134" s="85">
        <f>E134+F134</f>
        <v>1125394.25</v>
      </c>
      <c r="H134" s="85">
        <f>SUM(H131+H129+H127+H125+H123+H115+H113+H109+H107)</f>
        <v>1115057.4000000001</v>
      </c>
      <c r="I134" s="85">
        <f>SUM(I131+I129+I127+I125+I123+I115+I113+I109+I107)</f>
        <v>1152842.73</v>
      </c>
    </row>
  </sheetData>
  <mergeCells count="12">
    <mergeCell ref="A104:A105"/>
    <mergeCell ref="B104:D105"/>
    <mergeCell ref="E104:G104"/>
    <mergeCell ref="H104:H105"/>
    <mergeCell ref="I104:I105"/>
    <mergeCell ref="D2:E2"/>
    <mergeCell ref="A6:A7"/>
    <mergeCell ref="B6:C7"/>
    <mergeCell ref="E6:G6"/>
    <mergeCell ref="A45:A46"/>
    <mergeCell ref="B45:C46"/>
    <mergeCell ref="E45:G4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 Belpeuch</dc:creator>
  <cp:lastModifiedBy>Audrey Belpeuch</cp:lastModifiedBy>
  <dcterms:created xsi:type="dcterms:W3CDTF">2026-02-20T13:54:41Z</dcterms:created>
  <dcterms:modified xsi:type="dcterms:W3CDTF">2026-02-20T13:56:06Z</dcterms:modified>
</cp:coreProperties>
</file>