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dico-fic-2019\bureautique$\PETR\DIRECTION GENERALE\FINANCES\2025 COMPTA\BP 2025\MAQUETTES GENERALES\"/>
    </mc:Choice>
  </mc:AlternateContent>
  <xr:revisionPtr revIDLastSave="0" documentId="8_{9F868932-7A37-496E-B431-402BFED8E52D}" xr6:coauthVersionLast="47" xr6:coauthVersionMax="47" xr10:uidLastSave="{00000000-0000-0000-0000-000000000000}"/>
  <bookViews>
    <workbookView xWindow="-108" yWindow="-108" windowWidth="23256" windowHeight="12576" xr2:uid="{78FA40AC-293F-4690-8CCA-D21AAB578D13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9" i="1" l="1"/>
  <c r="H129" i="1"/>
  <c r="H132" i="1" s="1"/>
  <c r="E129" i="1"/>
  <c r="G129" i="1" s="1"/>
  <c r="I127" i="1"/>
  <c r="H127" i="1"/>
  <c r="E127" i="1"/>
  <c r="G127" i="1" s="1"/>
  <c r="I125" i="1"/>
  <c r="H125" i="1"/>
  <c r="E125" i="1"/>
  <c r="G125" i="1" s="1"/>
  <c r="I123" i="1"/>
  <c r="H123" i="1"/>
  <c r="E123" i="1"/>
  <c r="G123" i="1" s="1"/>
  <c r="I121" i="1"/>
  <c r="H121" i="1"/>
  <c r="I120" i="1"/>
  <c r="H120" i="1"/>
  <c r="E120" i="1"/>
  <c r="G120" i="1" s="1"/>
  <c r="G119" i="1"/>
  <c r="I118" i="1"/>
  <c r="H118" i="1"/>
  <c r="G118" i="1"/>
  <c r="E118" i="1"/>
  <c r="B118" i="1"/>
  <c r="A118" i="1"/>
  <c r="I117" i="1"/>
  <c r="H117" i="1"/>
  <c r="G117" i="1"/>
  <c r="E117" i="1"/>
  <c r="B117" i="1"/>
  <c r="A117" i="1"/>
  <c r="I116" i="1"/>
  <c r="I113" i="1" s="1"/>
  <c r="H116" i="1"/>
  <c r="G116" i="1"/>
  <c r="E116" i="1"/>
  <c r="B116" i="1"/>
  <c r="I115" i="1"/>
  <c r="H115" i="1"/>
  <c r="E115" i="1"/>
  <c r="G115" i="1" s="1"/>
  <c r="B115" i="1"/>
  <c r="A115" i="1"/>
  <c r="I114" i="1"/>
  <c r="H114" i="1"/>
  <c r="E114" i="1"/>
  <c r="G114" i="1" s="1"/>
  <c r="H113" i="1"/>
  <c r="E113" i="1"/>
  <c r="G113" i="1" s="1"/>
  <c r="I111" i="1"/>
  <c r="H111" i="1"/>
  <c r="E111" i="1"/>
  <c r="G111" i="1" s="1"/>
  <c r="I109" i="1"/>
  <c r="H109" i="1"/>
  <c r="E109" i="1"/>
  <c r="G109" i="1" s="1"/>
  <c r="I108" i="1"/>
  <c r="H108" i="1"/>
  <c r="E108" i="1"/>
  <c r="G108" i="1" s="1"/>
  <c r="I107" i="1"/>
  <c r="H107" i="1"/>
  <c r="E107" i="1"/>
  <c r="G107" i="1" s="1"/>
  <c r="I105" i="1"/>
  <c r="H105" i="1"/>
  <c r="E105" i="1"/>
  <c r="G105" i="1" s="1"/>
  <c r="I95" i="1"/>
  <c r="H95" i="1"/>
  <c r="E95" i="1"/>
  <c r="G95" i="1" s="1"/>
  <c r="B95" i="1"/>
  <c r="I93" i="1"/>
  <c r="I91" i="1"/>
  <c r="H91" i="1"/>
  <c r="E91" i="1"/>
  <c r="G91" i="1" s="1"/>
  <c r="I89" i="1"/>
  <c r="H89" i="1"/>
  <c r="E89" i="1"/>
  <c r="G89" i="1" s="1"/>
  <c r="B89" i="1"/>
  <c r="A89" i="1"/>
  <c r="I87" i="1"/>
  <c r="H87" i="1"/>
  <c r="E87" i="1"/>
  <c r="G87" i="1" s="1"/>
  <c r="B87" i="1"/>
  <c r="I86" i="1"/>
  <c r="H86" i="1"/>
  <c r="G86" i="1"/>
  <c r="E86" i="1"/>
  <c r="I85" i="1"/>
  <c r="H85" i="1"/>
  <c r="G85" i="1"/>
  <c r="E85" i="1"/>
  <c r="I84" i="1"/>
  <c r="H84" i="1"/>
  <c r="G84" i="1"/>
  <c r="E84" i="1"/>
  <c r="I83" i="1"/>
  <c r="H83" i="1"/>
  <c r="G83" i="1"/>
  <c r="E83" i="1"/>
  <c r="I81" i="1"/>
  <c r="H81" i="1"/>
  <c r="G81" i="1"/>
  <c r="E81" i="1"/>
  <c r="B81" i="1"/>
  <c r="A81" i="1"/>
  <c r="I80" i="1"/>
  <c r="H80" i="1"/>
  <c r="G80" i="1"/>
  <c r="E80" i="1"/>
  <c r="B80" i="1"/>
  <c r="A80" i="1"/>
  <c r="I79" i="1"/>
  <c r="H79" i="1"/>
  <c r="G79" i="1"/>
  <c r="E79" i="1"/>
  <c r="I78" i="1"/>
  <c r="H78" i="1"/>
  <c r="E78" i="1"/>
  <c r="I77" i="1"/>
  <c r="H77" i="1"/>
  <c r="E77" i="1"/>
  <c r="I76" i="1"/>
  <c r="I73" i="1" s="1"/>
  <c r="H76" i="1"/>
  <c r="E76" i="1"/>
  <c r="I75" i="1"/>
  <c r="H75" i="1"/>
  <c r="E75" i="1"/>
  <c r="G75" i="1" s="1"/>
  <c r="I74" i="1"/>
  <c r="H74" i="1"/>
  <c r="E74" i="1"/>
  <c r="G74" i="1" s="1"/>
  <c r="H73" i="1"/>
  <c r="E73" i="1"/>
  <c r="G73" i="1" s="1"/>
  <c r="I71" i="1"/>
  <c r="H71" i="1"/>
  <c r="E71" i="1"/>
  <c r="G71" i="1" s="1"/>
  <c r="I70" i="1"/>
  <c r="H70" i="1"/>
  <c r="E70" i="1"/>
  <c r="G70" i="1" s="1"/>
  <c r="I68" i="1"/>
  <c r="H68" i="1"/>
  <c r="E68" i="1"/>
  <c r="G68" i="1" s="1"/>
  <c r="B68" i="1"/>
  <c r="A68" i="1"/>
  <c r="I67" i="1"/>
  <c r="H67" i="1"/>
  <c r="E67" i="1"/>
  <c r="I66" i="1"/>
  <c r="H66" i="1"/>
  <c r="E66" i="1"/>
  <c r="I65" i="1"/>
  <c r="H65" i="1"/>
  <c r="E65" i="1"/>
  <c r="I64" i="1"/>
  <c r="H64" i="1"/>
  <c r="E64" i="1"/>
  <c r="I63" i="1"/>
  <c r="H63" i="1"/>
  <c r="E63" i="1"/>
  <c r="G63" i="1" s="1"/>
  <c r="B63" i="1"/>
  <c r="A63" i="1"/>
  <c r="I62" i="1"/>
  <c r="H62" i="1"/>
  <c r="E62" i="1"/>
  <c r="G62" i="1" s="1"/>
  <c r="B62" i="1"/>
  <c r="A62" i="1"/>
  <c r="I61" i="1"/>
  <c r="H61" i="1"/>
  <c r="E61" i="1"/>
  <c r="G61" i="1" s="1"/>
  <c r="B61" i="1"/>
  <c r="A61" i="1"/>
  <c r="I60" i="1"/>
  <c r="H60" i="1"/>
  <c r="E60" i="1"/>
  <c r="G60" i="1" s="1"/>
  <c r="B60" i="1"/>
  <c r="A60" i="1"/>
  <c r="I59" i="1"/>
  <c r="H59" i="1"/>
  <c r="E59" i="1"/>
  <c r="G59" i="1" s="1"/>
  <c r="B59" i="1"/>
  <c r="A59" i="1"/>
  <c r="I58" i="1"/>
  <c r="H58" i="1"/>
  <c r="E58" i="1"/>
  <c r="I57" i="1"/>
  <c r="H57" i="1"/>
  <c r="E57" i="1"/>
  <c r="I56" i="1"/>
  <c r="H56" i="1"/>
  <c r="E56" i="1"/>
  <c r="I55" i="1"/>
  <c r="H55" i="1"/>
  <c r="G55" i="1"/>
  <c r="E55" i="1"/>
  <c r="B55" i="1"/>
  <c r="A55" i="1"/>
  <c r="I54" i="1"/>
  <c r="H54" i="1"/>
  <c r="E54" i="1"/>
  <c r="E48" i="1" s="1"/>
  <c r="G48" i="1" s="1"/>
  <c r="I53" i="1"/>
  <c r="H53" i="1"/>
  <c r="H48" i="1" s="1"/>
  <c r="E53" i="1"/>
  <c r="I52" i="1"/>
  <c r="H52" i="1"/>
  <c r="G52" i="1"/>
  <c r="E52" i="1"/>
  <c r="B52" i="1"/>
  <c r="A52" i="1"/>
  <c r="I51" i="1"/>
  <c r="H51" i="1"/>
  <c r="G51" i="1"/>
  <c r="E51" i="1"/>
  <c r="B51" i="1"/>
  <c r="A51" i="1"/>
  <c r="I50" i="1"/>
  <c r="H50" i="1"/>
  <c r="G50" i="1"/>
  <c r="E50" i="1"/>
  <c r="B50" i="1"/>
  <c r="A50" i="1"/>
  <c r="I49" i="1"/>
  <c r="H49" i="1"/>
  <c r="G49" i="1"/>
  <c r="E49" i="1"/>
  <c r="B49" i="1"/>
  <c r="A49" i="1"/>
  <c r="I48" i="1"/>
  <c r="I43" i="1"/>
  <c r="H43" i="1"/>
  <c r="G43" i="1"/>
  <c r="E43" i="1"/>
  <c r="I42" i="1"/>
  <c r="H42" i="1"/>
  <c r="E42" i="1"/>
  <c r="I41" i="1"/>
  <c r="H41" i="1"/>
  <c r="E41" i="1"/>
  <c r="G41" i="1" s="1"/>
  <c r="B41" i="1"/>
  <c r="A41" i="1"/>
  <c r="I40" i="1"/>
  <c r="H40" i="1"/>
  <c r="E40" i="1"/>
  <c r="G40" i="1" s="1"/>
  <c r="B40" i="1"/>
  <c r="A40" i="1"/>
  <c r="I39" i="1"/>
  <c r="H39" i="1"/>
  <c r="E39" i="1"/>
  <c r="I38" i="1"/>
  <c r="H38" i="1"/>
  <c r="G38" i="1"/>
  <c r="E38" i="1"/>
  <c r="B38" i="1"/>
  <c r="A38" i="1"/>
  <c r="I37" i="1"/>
  <c r="H37" i="1"/>
  <c r="G37" i="1"/>
  <c r="E37" i="1"/>
  <c r="B37" i="1"/>
  <c r="A37" i="1"/>
  <c r="I36" i="1"/>
  <c r="H36" i="1"/>
  <c r="G36" i="1"/>
  <c r="E36" i="1"/>
  <c r="B36" i="1"/>
  <c r="A36" i="1"/>
  <c r="I35" i="1"/>
  <c r="H35" i="1"/>
  <c r="G35" i="1"/>
  <c r="E35" i="1"/>
  <c r="B35" i="1"/>
  <c r="A35" i="1"/>
  <c r="I34" i="1"/>
  <c r="H34" i="1"/>
  <c r="G34" i="1"/>
  <c r="E34" i="1"/>
  <c r="B34" i="1"/>
  <c r="A34" i="1"/>
  <c r="I33" i="1"/>
  <c r="H33" i="1"/>
  <c r="G33" i="1"/>
  <c r="E33" i="1"/>
  <c r="B33" i="1"/>
  <c r="A33" i="1"/>
  <c r="I32" i="1"/>
  <c r="H32" i="1"/>
  <c r="G32" i="1"/>
  <c r="E32" i="1"/>
  <c r="B32" i="1"/>
  <c r="A32" i="1"/>
  <c r="I31" i="1"/>
  <c r="H31" i="1"/>
  <c r="G31" i="1"/>
  <c r="E31" i="1"/>
  <c r="B31" i="1"/>
  <c r="A31" i="1"/>
  <c r="I30" i="1"/>
  <c r="H30" i="1"/>
  <c r="G30" i="1"/>
  <c r="E30" i="1"/>
  <c r="B30" i="1"/>
  <c r="A30" i="1"/>
  <c r="I29" i="1"/>
  <c r="H29" i="1"/>
  <c r="E29" i="1"/>
  <c r="I28" i="1"/>
  <c r="H28" i="1"/>
  <c r="E28" i="1"/>
  <c r="G28" i="1" s="1"/>
  <c r="B28" i="1"/>
  <c r="A28" i="1"/>
  <c r="I27" i="1"/>
  <c r="H27" i="1"/>
  <c r="E27" i="1"/>
  <c r="G27" i="1" s="1"/>
  <c r="B27" i="1"/>
  <c r="A27" i="1"/>
  <c r="I26" i="1"/>
  <c r="H26" i="1"/>
  <c r="E26" i="1"/>
  <c r="I25" i="1"/>
  <c r="H25" i="1"/>
  <c r="G25" i="1"/>
  <c r="E25" i="1"/>
  <c r="B25" i="1"/>
  <c r="A25" i="1"/>
  <c r="I24" i="1"/>
  <c r="H24" i="1"/>
  <c r="G24" i="1"/>
  <c r="E24" i="1"/>
  <c r="B24" i="1"/>
  <c r="A24" i="1"/>
  <c r="I23" i="1"/>
  <c r="I10" i="1" s="1"/>
  <c r="H23" i="1"/>
  <c r="E23" i="1"/>
  <c r="I22" i="1"/>
  <c r="H22" i="1"/>
  <c r="E22" i="1"/>
  <c r="G22" i="1" s="1"/>
  <c r="B22" i="1"/>
  <c r="A22" i="1"/>
  <c r="I21" i="1"/>
  <c r="H21" i="1"/>
  <c r="E21" i="1"/>
  <c r="G21" i="1" s="1"/>
  <c r="B21" i="1"/>
  <c r="A21" i="1"/>
  <c r="I20" i="1"/>
  <c r="H20" i="1"/>
  <c r="E20" i="1"/>
  <c r="G20" i="1" s="1"/>
  <c r="B20" i="1"/>
  <c r="A20" i="1"/>
  <c r="I19" i="1"/>
  <c r="H19" i="1"/>
  <c r="E19" i="1"/>
  <c r="G19" i="1" s="1"/>
  <c r="I18" i="1"/>
  <c r="H18" i="1"/>
  <c r="E18" i="1"/>
  <c r="G18" i="1" s="1"/>
  <c r="B18" i="1"/>
  <c r="A18" i="1"/>
  <c r="I17" i="1"/>
  <c r="H17" i="1"/>
  <c r="E17" i="1"/>
  <c r="G17" i="1" s="1"/>
  <c r="B17" i="1"/>
  <c r="A17" i="1"/>
  <c r="I16" i="1"/>
  <c r="H16" i="1"/>
  <c r="E16" i="1"/>
  <c r="G16" i="1" s="1"/>
  <c r="B16" i="1"/>
  <c r="A16" i="1"/>
  <c r="I15" i="1"/>
  <c r="H15" i="1"/>
  <c r="E15" i="1"/>
  <c r="G15" i="1" s="1"/>
  <c r="B15" i="1"/>
  <c r="A15" i="1"/>
  <c r="I14" i="1"/>
  <c r="H14" i="1"/>
  <c r="E14" i="1"/>
  <c r="G14" i="1" s="1"/>
  <c r="B14" i="1"/>
  <c r="A14" i="1"/>
  <c r="I13" i="1"/>
  <c r="H13" i="1"/>
  <c r="E13" i="1"/>
  <c r="G13" i="1" s="1"/>
  <c r="B13" i="1"/>
  <c r="A13" i="1"/>
  <c r="I12" i="1"/>
  <c r="H12" i="1"/>
  <c r="E12" i="1"/>
  <c r="G12" i="1" s="1"/>
  <c r="I11" i="1"/>
  <c r="H11" i="1"/>
  <c r="E11" i="1"/>
  <c r="G11" i="1" s="1"/>
  <c r="B11" i="1"/>
  <c r="A11" i="1"/>
  <c r="H10" i="1"/>
  <c r="E10" i="1"/>
  <c r="G10" i="1" s="1"/>
  <c r="H97" i="1" l="1"/>
  <c r="I97" i="1"/>
  <c r="I132" i="1"/>
  <c r="E97" i="1"/>
  <c r="G97" i="1" s="1"/>
  <c r="E132" i="1"/>
  <c r="G1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Anne-Claire RENARD</author>
  </authors>
  <commentList>
    <comment ref="E93" authorId="0" shapeId="0" xr:uid="{D28E8DA1-9532-40E3-A340-64A8AE3BDEF0}">
      <text>
        <r>
          <rPr>
            <b/>
            <sz val="9"/>
            <color indexed="81"/>
            <rFont val="Tahoma"/>
            <family val="2"/>
          </rPr>
          <t>Anne-Claire RENARD: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  <comment ref="A119" authorId="0" shapeId="0" xr:uid="{655CE8AB-2659-4E63-B669-72214BA59294}">
      <text>
        <r>
          <rPr>
            <b/>
            <sz val="9"/>
            <color indexed="81"/>
            <rFont val="Tahoma"/>
            <family val="2"/>
          </rPr>
          <t>Anne-Claire RENARD:</t>
        </r>
        <r>
          <rPr>
            <sz val="9"/>
            <color indexed="81"/>
            <rFont val="Tahoma"/>
            <family val="2"/>
          </rPr>
          <t xml:space="preserve">
saisie
</t>
        </r>
      </text>
    </comment>
  </commentList>
</comments>
</file>

<file path=xl/sharedStrings.xml><?xml version="1.0" encoding="utf-8"?>
<sst xmlns="http://schemas.openxmlformats.org/spreadsheetml/2006/main" count="112" uniqueCount="90">
  <si>
    <t>SYNTHESE</t>
  </si>
  <si>
    <t xml:space="preserve">PETR Vallée de la Dordogne Corrézienne  </t>
  </si>
  <si>
    <r>
      <t>BUDGET PRIMITIF</t>
    </r>
    <r>
      <rPr>
        <b/>
        <sz val="18"/>
        <color rgb="FFFF0000"/>
        <rFont val="Arial"/>
        <family val="2"/>
      </rPr>
      <t xml:space="preserve"> </t>
    </r>
  </si>
  <si>
    <t xml:space="preserve">document de travail </t>
  </si>
  <si>
    <t>SECTION FONCTIONNEMENT DEPENSES</t>
  </si>
  <si>
    <t>CHAPITRES M 14</t>
  </si>
  <si>
    <t>LIBELLES DEPENSES</t>
  </si>
  <si>
    <t>POUR MÉMOIRE BUDGET PRECEDENT</t>
  </si>
  <si>
    <t>REALISE 2024</t>
  </si>
  <si>
    <t>PROPOSITION 2025</t>
  </si>
  <si>
    <t xml:space="preserve">OBSERVATIONS </t>
  </si>
  <si>
    <t>BP</t>
  </si>
  <si>
    <t>DM</t>
  </si>
  <si>
    <t>TOTAL</t>
  </si>
  <si>
    <t>CA</t>
  </si>
  <si>
    <t>011</t>
  </si>
  <si>
    <t>Charges à caractère général</t>
  </si>
  <si>
    <t>Carburant</t>
  </si>
  <si>
    <t>Prestations de services</t>
  </si>
  <si>
    <t>Matériel roulant</t>
  </si>
  <si>
    <t>Assurance DO</t>
  </si>
  <si>
    <t>Org de formation</t>
  </si>
  <si>
    <t>Transports collectifs</t>
  </si>
  <si>
    <t>Frais telecom</t>
  </si>
  <si>
    <t>Frais bancaires</t>
  </si>
  <si>
    <t>012</t>
  </si>
  <si>
    <t>Charges de personnel</t>
  </si>
  <si>
    <t>SFT titulaires</t>
  </si>
  <si>
    <t>Personnel  titulaire Primes et indemntés</t>
  </si>
  <si>
    <t>SFT non titulaires</t>
  </si>
  <si>
    <t>Personnel non titulaire Primes et indemntés</t>
  </si>
  <si>
    <t>Rémunération des apprentis</t>
  </si>
  <si>
    <t>Cotisations apprentis</t>
  </si>
  <si>
    <t>COS</t>
  </si>
  <si>
    <t>Prévoyance</t>
  </si>
  <si>
    <t>remboursement sécurité</t>
  </si>
  <si>
    <t>014</t>
  </si>
  <si>
    <t>Reversements Taxe de séjour</t>
  </si>
  <si>
    <t>Reversement OTVD</t>
  </si>
  <si>
    <t>65</t>
  </si>
  <si>
    <t>Autres charges de gestion courante</t>
  </si>
  <si>
    <t>Droit utilisation informatique</t>
  </si>
  <si>
    <t>Indemnités élus</t>
  </si>
  <si>
    <t>Cotisations élus</t>
  </si>
  <si>
    <t>Cotisations élus SS</t>
  </si>
  <si>
    <t>Créances admises en non valeur</t>
  </si>
  <si>
    <t>Créances éteintes</t>
  </si>
  <si>
    <t>66</t>
  </si>
  <si>
    <t>Charges financières</t>
  </si>
  <si>
    <t>6688</t>
  </si>
  <si>
    <t>Frais de dossier</t>
  </si>
  <si>
    <t>66111</t>
  </si>
  <si>
    <t>Interêts</t>
  </si>
  <si>
    <t>ICNE</t>
  </si>
  <si>
    <t>67</t>
  </si>
  <si>
    <t>Provisions</t>
  </si>
  <si>
    <t>023</t>
  </si>
  <si>
    <t>Virement à la section d'investissement</t>
  </si>
  <si>
    <t>O42  6811</t>
  </si>
  <si>
    <t>TOTAL DES DEPENSES DE FONCTIONNEMENT</t>
  </si>
  <si>
    <t>SECTION FONCTIONNEMENT RECETTES</t>
  </si>
  <si>
    <t>LIBELLES RECETTES</t>
  </si>
  <si>
    <t>013</t>
  </si>
  <si>
    <t>Atténuation de charges</t>
  </si>
  <si>
    <t>70</t>
  </si>
  <si>
    <t>Produits</t>
  </si>
  <si>
    <t>70888</t>
  </si>
  <si>
    <t>Remboursements de frais</t>
  </si>
  <si>
    <t>7088</t>
  </si>
  <si>
    <t>Autres produits d'activités annexes</t>
  </si>
  <si>
    <t>73</t>
  </si>
  <si>
    <t>Impôts et taxes</t>
  </si>
  <si>
    <t>74</t>
  </si>
  <si>
    <t>Participations</t>
  </si>
  <si>
    <t>ETAT</t>
  </si>
  <si>
    <t>Autres participations- dotation exceptionnelle</t>
  </si>
  <si>
    <t>FCTVA</t>
  </si>
  <si>
    <t>Autres produits</t>
  </si>
  <si>
    <t>7588</t>
  </si>
  <si>
    <t>Autres produits de gestion courante</t>
  </si>
  <si>
    <t>77</t>
  </si>
  <si>
    <t>Produits exceptionnels</t>
  </si>
  <si>
    <t>78</t>
  </si>
  <si>
    <t>Reprises sur provisions</t>
  </si>
  <si>
    <t>TS 2022 ET TS  2021</t>
  </si>
  <si>
    <t>042</t>
  </si>
  <si>
    <t>Opération d'ordre</t>
  </si>
  <si>
    <t>002</t>
  </si>
  <si>
    <t>Excédent de fonctionnement reporté</t>
  </si>
  <si>
    <t>TOTAL DES RECETTES DE FONCTIONNEMENT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</si>
</sst>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6" formatCode="&quot; &quot;#,##0.00&quot; &quot;[$€]&quot; &quot;;&quot;-&quot;#,##0.00&quot; &quot;[$€]&quot; &quot;;&quot; -&quot;#&quot; &quot;[$€]&quot; &quot;;@&quot; 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color rgb="FF00B050"/>
      <name val="Arial"/>
      <family val="2"/>
    </font>
    <font>
      <b/>
      <i/>
      <sz val="11"/>
      <color rgb="FF0070C0"/>
      <name val="Arial"/>
      <family val="2"/>
    </font>
    <font>
      <b/>
      <i/>
      <sz val="11"/>
      <name val="Arial"/>
      <family val="2"/>
    </font>
    <font>
      <b/>
      <i/>
      <sz val="11"/>
      <color theme="3" tint="0.3999755851924192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2" fillId="0" borderId="0" xfId="1" applyNumberFormat="1" applyFont="1"/>
    <xf numFmtId="0" fontId="6" fillId="2" borderId="0" xfId="0" applyFont="1" applyFill="1"/>
    <xf numFmtId="164" fontId="6" fillId="0" borderId="0" xfId="0" applyNumberFormat="1" applyFont="1"/>
    <xf numFmtId="164" fontId="6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164" fontId="9" fillId="0" borderId="8" xfId="1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/>
    </xf>
    <xf numFmtId="164" fontId="11" fillId="3" borderId="16" xfId="0" applyNumberFormat="1" applyFont="1" applyFill="1" applyBorder="1" applyAlignment="1">
      <alignment horizontal="center"/>
    </xf>
    <xf numFmtId="164" fontId="9" fillId="0" borderId="17" xfId="1" applyNumberFormat="1" applyFont="1" applyBorder="1" applyAlignment="1">
      <alignment horizontal="center" vertical="center"/>
    </xf>
    <xf numFmtId="164" fontId="10" fillId="0" borderId="18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49" fontId="13" fillId="4" borderId="0" xfId="0" applyNumberFormat="1" applyFont="1" applyFill="1" applyAlignment="1">
      <alignment horizontal="center"/>
    </xf>
    <xf numFmtId="0" fontId="13" fillId="4" borderId="0" xfId="0" applyFont="1" applyFill="1"/>
    <xf numFmtId="164" fontId="13" fillId="4" borderId="0" xfId="0" applyNumberFormat="1" applyFont="1" applyFill="1"/>
    <xf numFmtId="164" fontId="13" fillId="4" borderId="0" xfId="1" applyNumberFormat="1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164" fontId="7" fillId="0" borderId="0" xfId="0" applyNumberFormat="1" applyFont="1"/>
    <xf numFmtId="164" fontId="8" fillId="0" borderId="0" xfId="0" applyNumberFormat="1" applyFont="1"/>
    <xf numFmtId="0" fontId="8" fillId="0" borderId="0" xfId="0" applyFont="1"/>
    <xf numFmtId="164" fontId="14" fillId="0" borderId="0" xfId="0" applyNumberFormat="1" applyFont="1"/>
    <xf numFmtId="164" fontId="15" fillId="0" borderId="0" xfId="1" applyNumberFormat="1" applyFont="1"/>
    <xf numFmtId="164" fontId="7" fillId="0" borderId="0" xfId="1" applyNumberFormat="1" applyFont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164" fontId="17" fillId="0" borderId="0" xfId="0" applyNumberFormat="1" applyFont="1"/>
    <xf numFmtId="0" fontId="17" fillId="0" borderId="0" xfId="0" applyFont="1"/>
    <xf numFmtId="2" fontId="15" fillId="0" borderId="0" xfId="0" applyNumberFormat="1" applyFont="1"/>
    <xf numFmtId="0" fontId="13" fillId="3" borderId="0" xfId="0" applyFont="1" applyFill="1"/>
    <xf numFmtId="164" fontId="13" fillId="3" borderId="0" xfId="0" applyNumberFormat="1" applyFont="1" applyFill="1"/>
    <xf numFmtId="0" fontId="18" fillId="0" borderId="0" xfId="0" applyFont="1"/>
    <xf numFmtId="164" fontId="19" fillId="0" borderId="0" xfId="0" applyNumberFormat="1" applyFont="1"/>
    <xf numFmtId="0" fontId="19" fillId="0" borderId="0" xfId="0" applyFont="1"/>
    <xf numFmtId="49" fontId="20" fillId="0" borderId="0" xfId="0" applyNumberFormat="1" applyFont="1" applyAlignment="1">
      <alignment horizontal="right"/>
    </xf>
    <xf numFmtId="0" fontId="13" fillId="0" borderId="0" xfId="0" applyFont="1"/>
    <xf numFmtId="164" fontId="20" fillId="0" borderId="0" xfId="0" applyNumberFormat="1" applyFont="1"/>
    <xf numFmtId="164" fontId="13" fillId="0" borderId="0" xfId="0" applyNumberFormat="1" applyFont="1"/>
    <xf numFmtId="164" fontId="13" fillId="0" borderId="0" xfId="1" applyNumberFormat="1" applyFont="1" applyFill="1"/>
    <xf numFmtId="166" fontId="0" fillId="0" borderId="0" xfId="0" applyNumberFormat="1"/>
    <xf numFmtId="0" fontId="13" fillId="0" borderId="10" xfId="0" applyFont="1" applyBorder="1"/>
    <xf numFmtId="0" fontId="13" fillId="0" borderId="21" xfId="0" applyFont="1" applyBorder="1"/>
    <xf numFmtId="164" fontId="6" fillId="0" borderId="0" xfId="1" applyNumberFormat="1" applyFont="1" applyFill="1"/>
    <xf numFmtId="164" fontId="13" fillId="0" borderId="21" xfId="0" applyNumberFormat="1" applyFont="1" applyBorder="1"/>
    <xf numFmtId="164" fontId="21" fillId="0" borderId="21" xfId="0" applyNumberFormat="1" applyFont="1" applyBorder="1"/>
    <xf numFmtId="164" fontId="13" fillId="0" borderId="20" xfId="0" applyNumberFormat="1" applyFont="1" applyBorder="1"/>
    <xf numFmtId="164" fontId="22" fillId="0" borderId="11" xfId="1" applyNumberFormat="1" applyFont="1" applyBorder="1"/>
    <xf numFmtId="0" fontId="6" fillId="5" borderId="0" xfId="0" applyFont="1" applyFill="1" applyAlignment="1">
      <alignment horizontal="left"/>
    </xf>
    <xf numFmtId="164" fontId="18" fillId="0" borderId="0" xfId="0" applyNumberFormat="1" applyFont="1"/>
    <xf numFmtId="164" fontId="18" fillId="0" borderId="0" xfId="1" applyNumberFormat="1" applyFont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9" fillId="0" borderId="17" xfId="1" applyNumberFormat="1" applyFont="1" applyBorder="1" applyAlignment="1">
      <alignment horizontal="center" vertical="center"/>
    </xf>
    <xf numFmtId="164" fontId="10" fillId="0" borderId="18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9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4" fillId="4" borderId="0" xfId="0" applyNumberFormat="1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TR/DIRECTION%20GENERALE/FINANCES/2025%20COMPTA/BP%202025/FICHE%20CALCUL%20B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ESE PAT FONCT (2)"/>
      <sheetName val="CA "/>
      <sheetName val="CA GRAPH"/>
      <sheetName val="RATIOS"/>
      <sheetName val="Invest"/>
      <sheetName val="Fonct"/>
      <sheetName val="Fonct DETAILS"/>
      <sheetName val="Invt DETAILS"/>
      <sheetName val="Coût autres services"/>
      <sheetName val="Participation CC"/>
      <sheetName val="Synthèse pour DELIB"/>
      <sheetName val="SYNTHESE FONCTIONNEMENT"/>
      <sheetName val="SYNTHESE INVESTISSEMENT"/>
      <sheetName val="SYNTHESE AG FONCTIONNEMENT"/>
      <sheetName val="SYNTHESE AG INVESTISSEMENT"/>
      <sheetName val="SYNTHESE TOURISME FONCTIONNEMT"/>
      <sheetName val="SYNTHESE TOURISME INVESTISSEMT"/>
      <sheetName val="SYNTHESE DVPT TERRITO FONCTIONN"/>
      <sheetName val="SYNTHESE DVPT TERRITO INVEST"/>
      <sheetName val="SYNTHESE LEADER FONC INV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60611</v>
          </cell>
          <cell r="B2" t="str">
            <v>Eau et assainissement</v>
          </cell>
          <cell r="AQ2">
            <v>212.26</v>
          </cell>
          <cell r="AX2">
            <v>0</v>
          </cell>
        </row>
        <row r="3">
          <cell r="AL3">
            <v>4922.3999999999996</v>
          </cell>
          <cell r="AQ3">
            <v>1599.33</v>
          </cell>
          <cell r="AX3">
            <v>4766.6399999999994</v>
          </cell>
        </row>
        <row r="4">
          <cell r="A4">
            <v>60623</v>
          </cell>
          <cell r="B4" t="str">
            <v>Alimentation</v>
          </cell>
          <cell r="AL4">
            <v>2000</v>
          </cell>
          <cell r="AQ4">
            <v>236.85000000000002</v>
          </cell>
          <cell r="AX4">
            <v>2000</v>
          </cell>
        </row>
        <row r="5">
          <cell r="A5">
            <v>60628</v>
          </cell>
          <cell r="B5" t="str">
            <v>Autres fournitures non stockées</v>
          </cell>
          <cell r="AL5">
            <v>100</v>
          </cell>
          <cell r="AQ5">
            <v>16</v>
          </cell>
          <cell r="AX5">
            <v>100</v>
          </cell>
        </row>
        <row r="6">
          <cell r="A6">
            <v>60631</v>
          </cell>
          <cell r="B6" t="str">
            <v>Fournitures d'entretien</v>
          </cell>
          <cell r="AL6">
            <v>500</v>
          </cell>
          <cell r="AQ6">
            <v>7.96</v>
          </cell>
          <cell r="AX6">
            <v>500</v>
          </cell>
        </row>
        <row r="7">
          <cell r="A7">
            <v>60632</v>
          </cell>
          <cell r="B7" t="str">
            <v>Fournitures petit équipement</v>
          </cell>
          <cell r="AL7">
            <v>1500</v>
          </cell>
          <cell r="AQ7">
            <v>111.78</v>
          </cell>
          <cell r="AX7">
            <v>500</v>
          </cell>
        </row>
        <row r="8">
          <cell r="A8">
            <v>6064</v>
          </cell>
          <cell r="B8" t="str">
            <v>Fournitures administatives</v>
          </cell>
          <cell r="AL8">
            <v>2000</v>
          </cell>
          <cell r="AQ8">
            <v>653.6</v>
          </cell>
          <cell r="AX8">
            <v>2000</v>
          </cell>
        </row>
        <row r="9">
          <cell r="A9">
            <v>6068</v>
          </cell>
          <cell r="B9" t="str">
            <v>Autres matières et fournitures</v>
          </cell>
          <cell r="AL9">
            <v>100</v>
          </cell>
          <cell r="AQ9">
            <v>0</v>
          </cell>
          <cell r="AX9">
            <v>100</v>
          </cell>
        </row>
        <row r="10">
          <cell r="AX10">
            <v>40000</v>
          </cell>
        </row>
        <row r="11">
          <cell r="A11">
            <v>6132</v>
          </cell>
          <cell r="B11" t="str">
            <v>Locations immobilières</v>
          </cell>
          <cell r="AL11">
            <v>5000</v>
          </cell>
          <cell r="AQ11">
            <v>3660</v>
          </cell>
          <cell r="AX11">
            <v>3660</v>
          </cell>
        </row>
        <row r="12">
          <cell r="A12">
            <v>61351</v>
          </cell>
          <cell r="B12" t="str">
            <v>Location mobilière</v>
          </cell>
          <cell r="AL12">
            <v>4000</v>
          </cell>
          <cell r="AQ12">
            <v>2714.53</v>
          </cell>
          <cell r="AX12">
            <v>4500</v>
          </cell>
        </row>
        <row r="13">
          <cell r="A13">
            <v>614</v>
          </cell>
          <cell r="B13" t="str">
            <v>Charges locatives et de copropriété</v>
          </cell>
          <cell r="AL13">
            <v>10000</v>
          </cell>
          <cell r="AQ13">
            <v>7740</v>
          </cell>
          <cell r="AX13">
            <v>7740</v>
          </cell>
        </row>
        <row r="14">
          <cell r="AL14">
            <v>1000</v>
          </cell>
          <cell r="AQ14">
            <v>288.95</v>
          </cell>
          <cell r="AX14">
            <v>700</v>
          </cell>
        </row>
        <row r="15">
          <cell r="A15">
            <v>6156</v>
          </cell>
          <cell r="B15" t="str">
            <v>Maintenance</v>
          </cell>
          <cell r="AL15">
            <v>6000</v>
          </cell>
          <cell r="AQ15">
            <v>2721.66</v>
          </cell>
          <cell r="AX15">
            <v>7000</v>
          </cell>
        </row>
        <row r="16">
          <cell r="A16">
            <v>6161</v>
          </cell>
          <cell r="B16" t="str">
            <v>Multirisques</v>
          </cell>
          <cell r="AL16">
            <v>5000</v>
          </cell>
          <cell r="AQ16">
            <v>3709.72</v>
          </cell>
          <cell r="AX16">
            <v>5000</v>
          </cell>
        </row>
        <row r="17">
          <cell r="AL17">
            <v>0</v>
          </cell>
          <cell r="AQ17">
            <v>0</v>
          </cell>
          <cell r="AX17">
            <v>0</v>
          </cell>
        </row>
        <row r="18">
          <cell r="A18">
            <v>617</v>
          </cell>
          <cell r="B18" t="str">
            <v>Etudes et recherche</v>
          </cell>
          <cell r="AL18">
            <v>79673.09</v>
          </cell>
          <cell r="AQ18">
            <v>33985</v>
          </cell>
          <cell r="AX18">
            <v>50000</v>
          </cell>
        </row>
        <row r="19">
          <cell r="A19">
            <v>6182</v>
          </cell>
          <cell r="B19" t="str">
            <v>Doc. Générale et Technique</v>
          </cell>
          <cell r="AL19">
            <v>2410</v>
          </cell>
          <cell r="AQ19">
            <v>410</v>
          </cell>
          <cell r="AX19">
            <v>500</v>
          </cell>
        </row>
        <row r="20">
          <cell r="AL20">
            <v>2500</v>
          </cell>
          <cell r="AQ20">
            <v>0</v>
          </cell>
          <cell r="AX20">
            <v>1000</v>
          </cell>
        </row>
        <row r="21">
          <cell r="A21">
            <v>6185</v>
          </cell>
          <cell r="B21" t="str">
            <v>Divers frais de colloques et séminaires</v>
          </cell>
          <cell r="AL21">
            <v>2000</v>
          </cell>
          <cell r="AQ21">
            <v>2824.6</v>
          </cell>
          <cell r="AX21">
            <v>5500</v>
          </cell>
        </row>
        <row r="22">
          <cell r="A22">
            <v>6188</v>
          </cell>
          <cell r="B22" t="str">
            <v>Autres frais divers (adhésions)</v>
          </cell>
          <cell r="AL22">
            <v>1760</v>
          </cell>
          <cell r="AQ22">
            <v>3799.04</v>
          </cell>
          <cell r="AX22">
            <v>1010</v>
          </cell>
        </row>
        <row r="23">
          <cell r="A23">
            <v>6225</v>
          </cell>
          <cell r="B23" t="str">
            <v>Indemnité comptable et régisseurs</v>
          </cell>
          <cell r="AL23">
            <v>200</v>
          </cell>
          <cell r="AQ23">
            <v>0</v>
          </cell>
          <cell r="AX23">
            <v>0</v>
          </cell>
        </row>
        <row r="24">
          <cell r="A24">
            <v>6228</v>
          </cell>
          <cell r="B24" t="str">
            <v>Divers</v>
          </cell>
          <cell r="AL24">
            <v>1500</v>
          </cell>
          <cell r="AQ24">
            <v>0</v>
          </cell>
          <cell r="AX24">
            <v>1000</v>
          </cell>
        </row>
        <row r="25">
          <cell r="A25">
            <v>6231</v>
          </cell>
          <cell r="B25" t="str">
            <v>Annonces et insertions</v>
          </cell>
          <cell r="AL25">
            <v>0</v>
          </cell>
          <cell r="AQ25">
            <v>0</v>
          </cell>
          <cell r="AX25">
            <v>0</v>
          </cell>
        </row>
        <row r="26">
          <cell r="A26">
            <v>6232</v>
          </cell>
          <cell r="B26" t="str">
            <v>Fêtes et cérémonies</v>
          </cell>
          <cell r="AL26">
            <v>3400</v>
          </cell>
          <cell r="AQ26">
            <v>1727.74</v>
          </cell>
          <cell r="AX26">
            <v>3000</v>
          </cell>
        </row>
        <row r="27">
          <cell r="A27">
            <v>6236</v>
          </cell>
          <cell r="B27" t="str">
            <v>Catalogues et imprimés</v>
          </cell>
          <cell r="AL27">
            <v>11000</v>
          </cell>
          <cell r="AQ27">
            <v>4414.47</v>
          </cell>
          <cell r="AX27">
            <v>11500</v>
          </cell>
        </row>
        <row r="28">
          <cell r="A28">
            <v>6237</v>
          </cell>
          <cell r="B28" t="str">
            <v>Publicité, publications, relations publiques</v>
          </cell>
          <cell r="AL28">
            <v>1000</v>
          </cell>
          <cell r="AQ28">
            <v>0</v>
          </cell>
          <cell r="AX28">
            <v>0</v>
          </cell>
        </row>
        <row r="29">
          <cell r="A29">
            <v>6238</v>
          </cell>
          <cell r="B29" t="str">
            <v>Divers</v>
          </cell>
          <cell r="AL29">
            <v>1000</v>
          </cell>
          <cell r="AQ29">
            <v>0</v>
          </cell>
          <cell r="AX29">
            <v>0</v>
          </cell>
        </row>
        <row r="30">
          <cell r="AL30">
            <v>1000</v>
          </cell>
          <cell r="AQ30">
            <v>264.33999999999997</v>
          </cell>
          <cell r="AX30">
            <v>10000</v>
          </cell>
        </row>
        <row r="31">
          <cell r="A31">
            <v>6251</v>
          </cell>
          <cell r="B31" t="str">
            <v>Voyages et déplacements</v>
          </cell>
          <cell r="AL31">
            <v>6000</v>
          </cell>
          <cell r="AQ31">
            <v>1482.27</v>
          </cell>
          <cell r="AX31">
            <v>7000</v>
          </cell>
        </row>
        <row r="32">
          <cell r="A32">
            <v>6261</v>
          </cell>
          <cell r="B32" t="str">
            <v>Frais d'affranchissement</v>
          </cell>
          <cell r="AL32">
            <v>0</v>
          </cell>
          <cell r="AQ32">
            <v>0</v>
          </cell>
          <cell r="AX32">
            <v>0</v>
          </cell>
        </row>
        <row r="33">
          <cell r="AL33">
            <v>1000</v>
          </cell>
          <cell r="AQ33">
            <v>0</v>
          </cell>
          <cell r="AX33">
            <v>0</v>
          </cell>
        </row>
        <row r="34">
          <cell r="AQ34">
            <v>410.21</v>
          </cell>
          <cell r="AX34">
            <v>500</v>
          </cell>
        </row>
        <row r="44">
          <cell r="A44">
            <v>6332</v>
          </cell>
          <cell r="B44" t="str">
            <v>Cotisations FNAL</v>
          </cell>
          <cell r="AL44">
            <v>250</v>
          </cell>
          <cell r="AQ44">
            <v>152.85</v>
          </cell>
          <cell r="AX44">
            <v>250</v>
          </cell>
        </row>
        <row r="45">
          <cell r="A45">
            <v>6336</v>
          </cell>
          <cell r="B45" t="str">
            <v>Cotisations CNFPT+ CDG</v>
          </cell>
          <cell r="AL45">
            <v>4800</v>
          </cell>
          <cell r="AQ45">
            <v>3668.51</v>
          </cell>
          <cell r="AX45">
            <v>4800</v>
          </cell>
        </row>
        <row r="46">
          <cell r="A46">
            <v>6338</v>
          </cell>
          <cell r="B46" t="str">
            <v>Autres impôts et taxes</v>
          </cell>
          <cell r="AL46">
            <v>700</v>
          </cell>
          <cell r="AQ46">
            <v>458.46000000000004</v>
          </cell>
          <cell r="AX46">
            <v>600</v>
          </cell>
        </row>
        <row r="47">
          <cell r="A47">
            <v>64111</v>
          </cell>
          <cell r="B47" t="str">
            <v>Personnel titulaire</v>
          </cell>
          <cell r="AL47">
            <v>45000</v>
          </cell>
          <cell r="AQ47">
            <v>28536.98</v>
          </cell>
          <cell r="AX47">
            <v>35000</v>
          </cell>
        </row>
        <row r="48">
          <cell r="AQ48">
            <v>987.6</v>
          </cell>
          <cell r="AX48">
            <v>1000</v>
          </cell>
        </row>
        <row r="49">
          <cell r="AQ49">
            <v>12490.36</v>
          </cell>
          <cell r="AX49">
            <v>15000</v>
          </cell>
        </row>
        <row r="50">
          <cell r="A50">
            <v>64131</v>
          </cell>
          <cell r="B50" t="str">
            <v>Personnel non titulaire Rémunération</v>
          </cell>
          <cell r="AL50">
            <v>168000</v>
          </cell>
          <cell r="AQ50">
            <v>111223.41</v>
          </cell>
          <cell r="AX50">
            <v>120000</v>
          </cell>
        </row>
        <row r="51">
          <cell r="AQ51">
            <v>27.48</v>
          </cell>
          <cell r="AX51">
            <v>45</v>
          </cell>
        </row>
        <row r="52">
          <cell r="AQ52">
            <v>16700</v>
          </cell>
          <cell r="AX52">
            <v>40000</v>
          </cell>
        </row>
        <row r="53">
          <cell r="AL53">
            <v>0</v>
          </cell>
          <cell r="AQ53">
            <v>0</v>
          </cell>
          <cell r="AX53">
            <v>0</v>
          </cell>
        </row>
        <row r="54">
          <cell r="A54">
            <v>6451</v>
          </cell>
          <cell r="B54" t="str">
            <v>URSSAF</v>
          </cell>
          <cell r="AL54">
            <v>41000</v>
          </cell>
          <cell r="AQ54">
            <v>41997.69</v>
          </cell>
          <cell r="AX54">
            <v>51000</v>
          </cell>
        </row>
        <row r="55">
          <cell r="A55">
            <v>6453</v>
          </cell>
          <cell r="B55" t="str">
            <v>Retraites/ CNRACL ATIACL / IRCANTEC</v>
          </cell>
          <cell r="AL55">
            <v>19000</v>
          </cell>
          <cell r="AQ55">
            <v>14661.989999999998</v>
          </cell>
          <cell r="AX55">
            <v>17500</v>
          </cell>
        </row>
        <row r="56">
          <cell r="A56">
            <v>6454</v>
          </cell>
          <cell r="B56" t="str">
            <v>ASSEDIC</v>
          </cell>
          <cell r="AL56">
            <v>6000</v>
          </cell>
          <cell r="AQ56">
            <v>5034.1099999999997</v>
          </cell>
          <cell r="AX56">
            <v>5000</v>
          </cell>
        </row>
        <row r="57">
          <cell r="A57">
            <v>6455</v>
          </cell>
          <cell r="B57" t="str">
            <v>Assurances statutaires</v>
          </cell>
          <cell r="AL57">
            <v>5300</v>
          </cell>
          <cell r="AQ57">
            <v>2636.19</v>
          </cell>
          <cell r="AX57">
            <v>3000</v>
          </cell>
        </row>
        <row r="58">
          <cell r="A58">
            <v>6456</v>
          </cell>
          <cell r="B58" t="str">
            <v xml:space="preserve">FNC </v>
          </cell>
          <cell r="AL58">
            <v>500</v>
          </cell>
          <cell r="AQ58">
            <v>0</v>
          </cell>
          <cell r="AX58">
            <v>500</v>
          </cell>
        </row>
        <row r="59">
          <cell r="AL59">
            <v>0</v>
          </cell>
          <cell r="AQ59">
            <v>0</v>
          </cell>
          <cell r="AX59">
            <v>0</v>
          </cell>
        </row>
        <row r="60">
          <cell r="AQ60">
            <v>1087.99</v>
          </cell>
          <cell r="AX60">
            <v>2000</v>
          </cell>
        </row>
        <row r="61">
          <cell r="AX61">
            <v>2640</v>
          </cell>
        </row>
        <row r="62">
          <cell r="AL62">
            <v>0</v>
          </cell>
          <cell r="AQ62">
            <v>0</v>
          </cell>
          <cell r="AX62">
            <v>0</v>
          </cell>
        </row>
        <row r="63">
          <cell r="A63">
            <v>6475</v>
          </cell>
          <cell r="B63" t="str">
            <v>Médecine du travail</v>
          </cell>
          <cell r="AL63">
            <v>400</v>
          </cell>
          <cell r="AQ63">
            <v>740.38</v>
          </cell>
          <cell r="AX63">
            <v>400</v>
          </cell>
        </row>
        <row r="66">
          <cell r="AL66">
            <v>6000</v>
          </cell>
          <cell r="AQ66">
            <v>5351.08</v>
          </cell>
          <cell r="AX66">
            <v>7000</v>
          </cell>
        </row>
        <row r="67">
          <cell r="AL67">
            <v>15000</v>
          </cell>
          <cell r="AQ67">
            <v>12622.04</v>
          </cell>
          <cell r="AX67">
            <v>15000</v>
          </cell>
        </row>
        <row r="68">
          <cell r="AL68">
            <v>700</v>
          </cell>
          <cell r="AQ68">
            <v>553.08000000000004</v>
          </cell>
          <cell r="AX68">
            <v>700</v>
          </cell>
        </row>
        <row r="69">
          <cell r="AQ69">
            <v>36.590000000000003</v>
          </cell>
          <cell r="AX69">
            <v>0</v>
          </cell>
        </row>
        <row r="70">
          <cell r="AL70">
            <v>11303.6</v>
          </cell>
          <cell r="AQ70">
            <v>58.45</v>
          </cell>
          <cell r="AX70">
            <v>10876.8</v>
          </cell>
        </row>
        <row r="71">
          <cell r="AL71">
            <v>11191.75</v>
          </cell>
          <cell r="AQ71">
            <v>11191.75</v>
          </cell>
          <cell r="AX71">
            <v>27085.37</v>
          </cell>
        </row>
        <row r="72">
          <cell r="A72">
            <v>65736222</v>
          </cell>
          <cell r="B72" t="str">
            <v>Participation fonctionnement à l'EPIC</v>
          </cell>
          <cell r="AL72">
            <v>264000</v>
          </cell>
          <cell r="AQ72">
            <v>262968.90000000002</v>
          </cell>
          <cell r="AX72">
            <v>240000</v>
          </cell>
        </row>
        <row r="73">
          <cell r="A73">
            <v>65888</v>
          </cell>
          <cell r="B73" t="str">
            <v>Autres</v>
          </cell>
          <cell r="AL73">
            <v>0</v>
          </cell>
          <cell r="AQ73">
            <v>0</v>
          </cell>
          <cell r="AX73">
            <v>0</v>
          </cell>
        </row>
        <row r="74">
          <cell r="AL74">
            <v>0</v>
          </cell>
        </row>
        <row r="84">
          <cell r="AL84">
            <v>0</v>
          </cell>
          <cell r="AQ84">
            <v>0</v>
          </cell>
          <cell r="AX84">
            <v>0</v>
          </cell>
        </row>
        <row r="85">
          <cell r="AL85">
            <v>6438.2</v>
          </cell>
          <cell r="AQ85">
            <v>6438.2</v>
          </cell>
          <cell r="AX85">
            <v>7125</v>
          </cell>
        </row>
        <row r="86">
          <cell r="AL86">
            <v>826.91</v>
          </cell>
          <cell r="AQ86">
            <v>826.91</v>
          </cell>
          <cell r="AX86">
            <v>-118.49</v>
          </cell>
        </row>
        <row r="90">
          <cell r="A90">
            <v>673</v>
          </cell>
          <cell r="B90" t="str">
            <v>Titres annulés (sur exercices extérieurs)</v>
          </cell>
          <cell r="AL90">
            <v>6000</v>
          </cell>
          <cell r="AQ90">
            <v>22680</v>
          </cell>
          <cell r="AX90">
            <v>0</v>
          </cell>
        </row>
        <row r="92">
          <cell r="B92" t="str">
            <v>Charges exceptionnelles</v>
          </cell>
        </row>
        <row r="95">
          <cell r="AL95">
            <v>370000</v>
          </cell>
          <cell r="AQ95">
            <v>339028.28</v>
          </cell>
          <cell r="AX95">
            <v>320000</v>
          </cell>
        </row>
        <row r="102">
          <cell r="AL102">
            <v>26523</v>
          </cell>
          <cell r="AQ102">
            <v>33931.370000000003</v>
          </cell>
          <cell r="AX102">
            <v>0</v>
          </cell>
        </row>
        <row r="103">
          <cell r="B103" t="str">
            <v>Dotations aux amortissements</v>
          </cell>
          <cell r="AL103">
            <v>40254.67</v>
          </cell>
          <cell r="AQ103">
            <v>40591.22</v>
          </cell>
          <cell r="AX103">
            <v>29413.93</v>
          </cell>
        </row>
        <row r="116">
          <cell r="AL116">
            <v>0</v>
          </cell>
          <cell r="AQ116">
            <v>266.07</v>
          </cell>
          <cell r="AX116">
            <v>300</v>
          </cell>
        </row>
        <row r="117">
          <cell r="AL117">
            <v>0</v>
          </cell>
          <cell r="AQ117">
            <v>0</v>
          </cell>
          <cell r="AX117">
            <v>0</v>
          </cell>
        </row>
        <row r="121">
          <cell r="AL121">
            <v>300000</v>
          </cell>
          <cell r="AQ121">
            <v>348503.6</v>
          </cell>
          <cell r="AX121">
            <v>320000</v>
          </cell>
        </row>
        <row r="122">
          <cell r="AQ122">
            <v>141.52000000000001</v>
          </cell>
          <cell r="AX122">
            <v>152.79</v>
          </cell>
        </row>
        <row r="123">
          <cell r="A123">
            <v>7472</v>
          </cell>
          <cell r="B123" t="str">
            <v>Région</v>
          </cell>
          <cell r="AL123">
            <v>61372</v>
          </cell>
          <cell r="AQ123">
            <v>74543.88</v>
          </cell>
          <cell r="AX123">
            <v>64500</v>
          </cell>
        </row>
        <row r="124">
          <cell r="B124" t="str">
            <v>Département</v>
          </cell>
          <cell r="AL124">
            <v>11520</v>
          </cell>
          <cell r="AQ124">
            <v>6045</v>
          </cell>
          <cell r="AX124">
            <v>0</v>
          </cell>
        </row>
        <row r="125">
          <cell r="A125">
            <v>74758</v>
          </cell>
          <cell r="B125" t="str">
            <v>ASP Leader</v>
          </cell>
          <cell r="AL125">
            <v>154695</v>
          </cell>
          <cell r="AQ125">
            <v>133167.31</v>
          </cell>
          <cell r="AX125">
            <v>99556</v>
          </cell>
        </row>
        <row r="126">
          <cell r="AL126">
            <v>1000</v>
          </cell>
          <cell r="AQ126">
            <v>1041.98</v>
          </cell>
          <cell r="AX126">
            <v>0</v>
          </cell>
        </row>
        <row r="127">
          <cell r="A127">
            <v>747888</v>
          </cell>
          <cell r="B127" t="str">
            <v>Participations Com Com</v>
          </cell>
          <cell r="AL127">
            <v>411997</v>
          </cell>
          <cell r="AQ127">
            <v>411997</v>
          </cell>
          <cell r="AX127">
            <v>412952.5</v>
          </cell>
        </row>
        <row r="130">
          <cell r="AQ130">
            <v>118.83</v>
          </cell>
          <cell r="AX130">
            <v>0</v>
          </cell>
        </row>
        <row r="134">
          <cell r="AL134">
            <v>0</v>
          </cell>
          <cell r="AQ134">
            <v>0</v>
          </cell>
          <cell r="AX134">
            <v>0</v>
          </cell>
        </row>
        <row r="138">
          <cell r="AL138">
            <v>18110.060000000001</v>
          </cell>
          <cell r="AQ138">
            <v>18110.060000000001</v>
          </cell>
          <cell r="AX138">
            <v>15781.06</v>
          </cell>
        </row>
        <row r="140">
          <cell r="AL140">
            <v>0</v>
          </cell>
          <cell r="AQ140">
            <v>559.47</v>
          </cell>
          <cell r="AX140">
            <v>0</v>
          </cell>
        </row>
        <row r="143">
          <cell r="AL143">
            <v>37714.75</v>
          </cell>
          <cell r="AQ143">
            <v>18614.55</v>
          </cell>
          <cell r="AX143">
            <v>37812.17</v>
          </cell>
        </row>
        <row r="149">
          <cell r="AL149">
            <v>210903.29</v>
          </cell>
          <cell r="AQ149">
            <v>210903.29</v>
          </cell>
          <cell r="AX149">
            <v>174339.73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CBFB-E245-4097-B8AB-528678FFB479}">
  <dimension ref="A1:K132"/>
  <sheetViews>
    <sheetView tabSelected="1" workbookViewId="0">
      <selection sqref="A1:XFD1048576"/>
    </sheetView>
  </sheetViews>
  <sheetFormatPr baseColWidth="10" defaultRowHeight="14.4" x14ac:dyDescent="0.3"/>
  <cols>
    <col min="1" max="1" width="13" customWidth="1"/>
    <col min="3" max="3" width="27.6640625" customWidth="1"/>
    <col min="4" max="4" width="16.6640625" customWidth="1"/>
    <col min="5" max="5" width="27" customWidth="1"/>
    <col min="6" max="6" width="19" customWidth="1"/>
    <col min="7" max="7" width="27.6640625" customWidth="1"/>
    <col min="8" max="8" width="27.5546875" bestFit="1" customWidth="1"/>
    <col min="9" max="9" width="28.44140625" customWidth="1"/>
    <col min="10" max="10" width="17.33203125" customWidth="1"/>
    <col min="11" max="11" width="23.5546875" customWidth="1"/>
    <col min="12" max="12" width="18" bestFit="1" customWidth="1"/>
  </cols>
  <sheetData>
    <row r="1" spans="1:11" x14ac:dyDescent="0.3">
      <c r="A1" t="s">
        <v>0</v>
      </c>
      <c r="E1" s="1"/>
      <c r="F1" s="1"/>
      <c r="G1" s="1"/>
      <c r="H1" s="2"/>
      <c r="I1" s="2"/>
    </row>
    <row r="2" spans="1:11" ht="22.8" x14ac:dyDescent="0.4">
      <c r="A2" s="3" t="s">
        <v>1</v>
      </c>
      <c r="D2" s="4" t="s">
        <v>2</v>
      </c>
      <c r="E2" s="4"/>
      <c r="F2" s="5">
        <v>2025</v>
      </c>
      <c r="G2" s="1"/>
      <c r="H2" s="2"/>
      <c r="I2" s="6" t="s">
        <v>3</v>
      </c>
    </row>
    <row r="4" spans="1:11" ht="21" x14ac:dyDescent="0.4">
      <c r="A4" s="7" t="s">
        <v>4</v>
      </c>
      <c r="B4" s="7"/>
      <c r="C4" s="7"/>
      <c r="D4" s="7"/>
      <c r="E4" s="8"/>
      <c r="F4" s="8"/>
      <c r="G4" s="8"/>
      <c r="H4" s="9"/>
      <c r="I4" s="9"/>
    </row>
    <row r="5" spans="1:11" ht="15" thickBot="1" x14ac:dyDescent="0.35">
      <c r="E5" s="1"/>
      <c r="F5" s="1"/>
      <c r="G5" s="1"/>
      <c r="H5" s="2"/>
      <c r="I5" s="2"/>
    </row>
    <row r="6" spans="1:11" ht="15.75" customHeight="1" thickBot="1" x14ac:dyDescent="0.35">
      <c r="A6" s="10" t="s">
        <v>5</v>
      </c>
      <c r="B6" s="11" t="s">
        <v>6</v>
      </c>
      <c r="C6" s="12"/>
      <c r="D6" s="13"/>
      <c r="E6" s="14" t="s">
        <v>7</v>
      </c>
      <c r="F6" s="15"/>
      <c r="G6" s="16"/>
      <c r="H6" s="17" t="s">
        <v>8</v>
      </c>
      <c r="I6" s="18" t="s">
        <v>9</v>
      </c>
      <c r="J6" s="19" t="s">
        <v>10</v>
      </c>
      <c r="K6" s="20"/>
    </row>
    <row r="7" spans="1:11" ht="15" customHeight="1" thickBot="1" x14ac:dyDescent="0.35">
      <c r="A7" s="21"/>
      <c r="B7" s="22"/>
      <c r="C7" s="23"/>
      <c r="D7" s="24"/>
      <c r="E7" s="25" t="s">
        <v>11</v>
      </c>
      <c r="F7" s="26" t="s">
        <v>12</v>
      </c>
      <c r="G7" s="25" t="s">
        <v>13</v>
      </c>
      <c r="H7" s="27"/>
      <c r="I7" s="28"/>
      <c r="J7" s="29" t="s">
        <v>14</v>
      </c>
      <c r="K7" s="30" t="s">
        <v>11</v>
      </c>
    </row>
    <row r="10" spans="1:11" ht="17.399999999999999" x14ac:dyDescent="0.3">
      <c r="A10" s="31" t="s">
        <v>15</v>
      </c>
      <c r="B10" s="32" t="s">
        <v>16</v>
      </c>
      <c r="C10" s="32"/>
      <c r="D10" s="32"/>
      <c r="E10" s="33">
        <f>SUM(E11:E43)</f>
        <v>156565.49</v>
      </c>
      <c r="F10" s="33"/>
      <c r="G10" s="33">
        <f>E10+F10</f>
        <v>156565.49</v>
      </c>
      <c r="H10" s="33">
        <f>SUM(H11:H43)</f>
        <v>72990.310000000012</v>
      </c>
      <c r="I10" s="34">
        <f>SUM(I11:I43)</f>
        <v>169576.64</v>
      </c>
      <c r="J10" s="35"/>
      <c r="K10" s="35"/>
    </row>
    <row r="11" spans="1:11" x14ac:dyDescent="0.3">
      <c r="A11">
        <f>[1]Fonct!A2</f>
        <v>60611</v>
      </c>
      <c r="B11" t="str">
        <f>[1]Fonct!B2</f>
        <v>Eau et assainissement</v>
      </c>
      <c r="E11" s="2">
        <f>[1]Fonct!AL2</f>
        <v>0</v>
      </c>
      <c r="G11" s="1">
        <f>E11+F11</f>
        <v>0</v>
      </c>
      <c r="H11" s="1">
        <f>[1]Fonct!AQ2</f>
        <v>212.26</v>
      </c>
      <c r="I11" s="1">
        <f>[1]Fonct!AX2</f>
        <v>0</v>
      </c>
      <c r="J11" s="36"/>
      <c r="K11" s="36"/>
    </row>
    <row r="12" spans="1:11" x14ac:dyDescent="0.3">
      <c r="A12">
        <v>60622</v>
      </c>
      <c r="B12" t="s">
        <v>17</v>
      </c>
      <c r="E12" s="2">
        <f>[1]Fonct!AL3</f>
        <v>4922.3999999999996</v>
      </c>
      <c r="G12" s="1">
        <f>E12+F12</f>
        <v>4922.3999999999996</v>
      </c>
      <c r="H12" s="1">
        <f>[1]Fonct!AQ3</f>
        <v>1599.33</v>
      </c>
      <c r="I12" s="1">
        <f>[1]Fonct!AX3</f>
        <v>4766.6399999999994</v>
      </c>
      <c r="J12" s="37"/>
      <c r="K12" s="37"/>
    </row>
    <row r="13" spans="1:11" x14ac:dyDescent="0.3">
      <c r="A13">
        <f>[1]Fonct!A4</f>
        <v>60623</v>
      </c>
      <c r="B13" t="str">
        <f>[1]Fonct!B4</f>
        <v>Alimentation</v>
      </c>
      <c r="E13" s="2">
        <f>[1]Fonct!AL4</f>
        <v>2000</v>
      </c>
      <c r="G13" s="1">
        <f t="shared" ref="G13:G38" si="0">E13+F13</f>
        <v>2000</v>
      </c>
      <c r="H13" s="1">
        <f>[1]Fonct!AQ4</f>
        <v>236.85000000000002</v>
      </c>
      <c r="I13" s="1">
        <f>[1]Fonct!AX4</f>
        <v>2000</v>
      </c>
      <c r="J13" s="35"/>
      <c r="K13" s="35"/>
    </row>
    <row r="14" spans="1:11" x14ac:dyDescent="0.3">
      <c r="A14">
        <f>[1]Fonct!A5</f>
        <v>60628</v>
      </c>
      <c r="B14" t="str">
        <f>[1]Fonct!B5</f>
        <v>Autres fournitures non stockées</v>
      </c>
      <c r="E14" s="2">
        <f>[1]Fonct!AL5</f>
        <v>100</v>
      </c>
      <c r="G14" s="1">
        <f t="shared" si="0"/>
        <v>100</v>
      </c>
      <c r="H14" s="1">
        <f>[1]Fonct!AQ5</f>
        <v>16</v>
      </c>
      <c r="I14" s="1">
        <f>[1]Fonct!AX5</f>
        <v>100</v>
      </c>
      <c r="J14" s="35"/>
      <c r="K14" s="35"/>
    </row>
    <row r="15" spans="1:11" x14ac:dyDescent="0.3">
      <c r="A15">
        <f>[1]Fonct!A6</f>
        <v>60631</v>
      </c>
      <c r="B15" t="str">
        <f>[1]Fonct!B6</f>
        <v>Fournitures d'entretien</v>
      </c>
      <c r="E15" s="2">
        <f>[1]Fonct!AL6</f>
        <v>500</v>
      </c>
      <c r="G15" s="1">
        <f t="shared" si="0"/>
        <v>500</v>
      </c>
      <c r="H15" s="1">
        <f>[1]Fonct!AQ6</f>
        <v>7.96</v>
      </c>
      <c r="I15" s="1">
        <f>[1]Fonct!AX6</f>
        <v>500</v>
      </c>
      <c r="J15" s="35"/>
      <c r="K15" s="35"/>
    </row>
    <row r="16" spans="1:11" x14ac:dyDescent="0.3">
      <c r="A16">
        <f>[1]Fonct!A7</f>
        <v>60632</v>
      </c>
      <c r="B16" t="str">
        <f>[1]Fonct!B7</f>
        <v>Fournitures petit équipement</v>
      </c>
      <c r="E16" s="2">
        <f>[1]Fonct!AL7</f>
        <v>1500</v>
      </c>
      <c r="G16" s="1">
        <f t="shared" si="0"/>
        <v>1500</v>
      </c>
      <c r="H16" s="1">
        <f>[1]Fonct!AQ7</f>
        <v>111.78</v>
      </c>
      <c r="I16" s="1">
        <f>[1]Fonct!AX7</f>
        <v>500</v>
      </c>
      <c r="J16" s="36"/>
      <c r="K16" s="36"/>
    </row>
    <row r="17" spans="1:11" x14ac:dyDescent="0.3">
      <c r="A17">
        <f>[1]Fonct!A8</f>
        <v>6064</v>
      </c>
      <c r="B17" t="str">
        <f>[1]Fonct!B8</f>
        <v>Fournitures administatives</v>
      </c>
      <c r="E17" s="2">
        <f>[1]Fonct!AL8</f>
        <v>2000</v>
      </c>
      <c r="G17" s="1">
        <f t="shared" si="0"/>
        <v>2000</v>
      </c>
      <c r="H17" s="1">
        <f>[1]Fonct!AQ8</f>
        <v>653.6</v>
      </c>
      <c r="I17" s="1">
        <f>[1]Fonct!AX8</f>
        <v>2000</v>
      </c>
      <c r="J17" s="35"/>
      <c r="K17" s="35"/>
    </row>
    <row r="18" spans="1:11" x14ac:dyDescent="0.3">
      <c r="A18">
        <f>[1]Fonct!A9</f>
        <v>6068</v>
      </c>
      <c r="B18" t="str">
        <f>[1]Fonct!B9</f>
        <v>Autres matières et fournitures</v>
      </c>
      <c r="E18" s="2">
        <f>[1]Fonct!AL9</f>
        <v>100</v>
      </c>
      <c r="G18" s="1">
        <f t="shared" si="0"/>
        <v>100</v>
      </c>
      <c r="H18" s="1">
        <f>[1]Fonct!AQ9</f>
        <v>0</v>
      </c>
      <c r="I18" s="1">
        <f>[1]Fonct!AX9</f>
        <v>100</v>
      </c>
      <c r="J18" s="35"/>
      <c r="K18" s="35"/>
    </row>
    <row r="19" spans="1:11" s="39" customFormat="1" x14ac:dyDescent="0.3">
      <c r="A19" s="38">
        <v>611</v>
      </c>
      <c r="B19" t="s">
        <v>18</v>
      </c>
      <c r="E19" s="2">
        <f>[1]Fonct!AL10</f>
        <v>0</v>
      </c>
      <c r="G19" s="40">
        <f t="shared" si="0"/>
        <v>0</v>
      </c>
      <c r="H19" s="1">
        <f>[1]Fonct!AQ10</f>
        <v>0</v>
      </c>
      <c r="I19" s="1">
        <f>[1]Fonct!AX10</f>
        <v>40000</v>
      </c>
      <c r="J19" s="41"/>
      <c r="K19" s="42"/>
    </row>
    <row r="20" spans="1:11" x14ac:dyDescent="0.3">
      <c r="A20">
        <f>[1]Fonct!A11</f>
        <v>6132</v>
      </c>
      <c r="B20" t="str">
        <f>[1]Fonct!B11</f>
        <v>Locations immobilières</v>
      </c>
      <c r="E20" s="2">
        <f>[1]Fonct!AL11</f>
        <v>5000</v>
      </c>
      <c r="G20" s="1">
        <f t="shared" si="0"/>
        <v>5000</v>
      </c>
      <c r="H20" s="1">
        <f>[1]Fonct!AQ11</f>
        <v>3660</v>
      </c>
      <c r="I20" s="1">
        <f>[1]Fonct!AX11</f>
        <v>3660</v>
      </c>
      <c r="J20" s="35"/>
      <c r="K20" s="35"/>
    </row>
    <row r="21" spans="1:11" x14ac:dyDescent="0.3">
      <c r="A21">
        <f>[1]Fonct!A12</f>
        <v>61351</v>
      </c>
      <c r="B21" t="str">
        <f>[1]Fonct!B12</f>
        <v>Location mobilière</v>
      </c>
      <c r="E21" s="2">
        <f>[1]Fonct!AL12</f>
        <v>4000</v>
      </c>
      <c r="G21" s="1">
        <f t="shared" si="0"/>
        <v>4000</v>
      </c>
      <c r="H21" s="1">
        <f>[1]Fonct!AQ12</f>
        <v>2714.53</v>
      </c>
      <c r="I21" s="1">
        <f>[1]Fonct!AX12</f>
        <v>4500</v>
      </c>
      <c r="J21" s="35"/>
      <c r="K21" s="43"/>
    </row>
    <row r="22" spans="1:11" x14ac:dyDescent="0.3">
      <c r="A22">
        <f>[1]Fonct!A13</f>
        <v>614</v>
      </c>
      <c r="B22" t="str">
        <f>[1]Fonct!B13</f>
        <v>Charges locatives et de copropriété</v>
      </c>
      <c r="E22" s="2">
        <f>[1]Fonct!AL13</f>
        <v>10000</v>
      </c>
      <c r="G22" s="1">
        <f t="shared" si="0"/>
        <v>10000</v>
      </c>
      <c r="H22" s="1">
        <f>[1]Fonct!AQ13</f>
        <v>7740</v>
      </c>
      <c r="I22" s="1">
        <f>[1]Fonct!AX13</f>
        <v>7740</v>
      </c>
      <c r="J22" s="35"/>
      <c r="K22" s="35"/>
    </row>
    <row r="23" spans="1:11" x14ac:dyDescent="0.3">
      <c r="A23">
        <v>61551</v>
      </c>
      <c r="B23" s="38" t="s">
        <v>19</v>
      </c>
      <c r="E23" s="2">
        <f>[1]Fonct!AL14</f>
        <v>1000</v>
      </c>
      <c r="G23" s="1"/>
      <c r="H23" s="1">
        <f>[1]Fonct!AQ14</f>
        <v>288.95</v>
      </c>
      <c r="I23" s="1">
        <f>[1]Fonct!AX14</f>
        <v>700</v>
      </c>
      <c r="J23" s="35"/>
      <c r="K23" s="35"/>
    </row>
    <row r="24" spans="1:11" x14ac:dyDescent="0.3">
      <c r="A24">
        <f>[1]Fonct!A15</f>
        <v>6156</v>
      </c>
      <c r="B24" t="str">
        <f>[1]Fonct!B15</f>
        <v>Maintenance</v>
      </c>
      <c r="E24" s="2">
        <f>[1]Fonct!AL15</f>
        <v>6000</v>
      </c>
      <c r="G24" s="1">
        <f t="shared" si="0"/>
        <v>6000</v>
      </c>
      <c r="H24" s="1">
        <f>[1]Fonct!AQ15</f>
        <v>2721.66</v>
      </c>
      <c r="I24" s="1">
        <f>[1]Fonct!AX15</f>
        <v>7000</v>
      </c>
      <c r="J24" s="35"/>
      <c r="K24" s="43"/>
    </row>
    <row r="25" spans="1:11" x14ac:dyDescent="0.3">
      <c r="A25">
        <f>[1]Fonct!A16</f>
        <v>6161</v>
      </c>
      <c r="B25" t="str">
        <f>[1]Fonct!B16</f>
        <v>Multirisques</v>
      </c>
      <c r="E25" s="2">
        <f>[1]Fonct!AL16</f>
        <v>5000</v>
      </c>
      <c r="G25" s="1">
        <f t="shared" si="0"/>
        <v>5000</v>
      </c>
      <c r="H25" s="1">
        <f>[1]Fonct!AQ16</f>
        <v>3709.72</v>
      </c>
      <c r="I25" s="1">
        <f>[1]Fonct!AX16</f>
        <v>5000</v>
      </c>
      <c r="J25" s="35"/>
      <c r="K25" s="35"/>
    </row>
    <row r="26" spans="1:11" x14ac:dyDescent="0.3">
      <c r="A26">
        <v>6162</v>
      </c>
      <c r="B26" t="s">
        <v>20</v>
      </c>
      <c r="E26" s="2">
        <f>[1]Fonct!AL17</f>
        <v>0</v>
      </c>
      <c r="G26" s="1"/>
      <c r="H26" s="1">
        <f>[1]Fonct!AQ17</f>
        <v>0</v>
      </c>
      <c r="I26" s="1">
        <f>[1]Fonct!AX17</f>
        <v>0</v>
      </c>
      <c r="J26" s="35"/>
      <c r="K26" s="35"/>
    </row>
    <row r="27" spans="1:11" x14ac:dyDescent="0.3">
      <c r="A27">
        <f>[1]Fonct!A18</f>
        <v>617</v>
      </c>
      <c r="B27" t="str">
        <f>[1]Fonct!B18</f>
        <v>Etudes et recherche</v>
      </c>
      <c r="E27" s="2">
        <f>[1]Fonct!AL18</f>
        <v>79673.09</v>
      </c>
      <c r="G27" s="1">
        <f t="shared" si="0"/>
        <v>79673.09</v>
      </c>
      <c r="H27" s="1">
        <f>[1]Fonct!AQ18</f>
        <v>33985</v>
      </c>
      <c r="I27" s="1">
        <f>[1]Fonct!AX18</f>
        <v>50000</v>
      </c>
      <c r="J27" s="35"/>
      <c r="K27" s="35"/>
    </row>
    <row r="28" spans="1:11" x14ac:dyDescent="0.3">
      <c r="A28">
        <f>[1]Fonct!A19</f>
        <v>6182</v>
      </c>
      <c r="B28" t="str">
        <f>[1]Fonct!B19</f>
        <v>Doc. Générale et Technique</v>
      </c>
      <c r="E28" s="2">
        <f>[1]Fonct!AL19</f>
        <v>2410</v>
      </c>
      <c r="G28" s="1">
        <f t="shared" si="0"/>
        <v>2410</v>
      </c>
      <c r="H28" s="1">
        <f>[1]Fonct!AQ19</f>
        <v>410</v>
      </c>
      <c r="I28" s="1">
        <f>[1]Fonct!AX19</f>
        <v>500</v>
      </c>
      <c r="J28" s="35"/>
      <c r="K28" s="35"/>
    </row>
    <row r="29" spans="1:11" x14ac:dyDescent="0.3">
      <c r="A29">
        <v>6184</v>
      </c>
      <c r="B29" s="38" t="s">
        <v>21</v>
      </c>
      <c r="E29" s="2">
        <f>[1]Fonct!AL20</f>
        <v>2500</v>
      </c>
      <c r="G29" s="1"/>
      <c r="H29" s="1">
        <f>[1]Fonct!AQ20</f>
        <v>0</v>
      </c>
      <c r="I29" s="1">
        <f>[1]Fonct!AX20</f>
        <v>1000</v>
      </c>
      <c r="J29" s="35"/>
      <c r="K29" s="35"/>
    </row>
    <row r="30" spans="1:11" x14ac:dyDescent="0.3">
      <c r="A30">
        <f>[1]Fonct!A21</f>
        <v>6185</v>
      </c>
      <c r="B30" t="str">
        <f>[1]Fonct!B21</f>
        <v>Divers frais de colloques et séminaires</v>
      </c>
      <c r="E30" s="2">
        <f>[1]Fonct!AL21</f>
        <v>2000</v>
      </c>
      <c r="G30" s="1">
        <f t="shared" si="0"/>
        <v>2000</v>
      </c>
      <c r="H30" s="1">
        <f>[1]Fonct!AQ21</f>
        <v>2824.6</v>
      </c>
      <c r="I30" s="1">
        <f>[1]Fonct!AX21</f>
        <v>5500</v>
      </c>
      <c r="J30" s="43"/>
      <c r="K30" s="35"/>
    </row>
    <row r="31" spans="1:11" x14ac:dyDescent="0.3">
      <c r="A31">
        <f>[1]Fonct!A22</f>
        <v>6188</v>
      </c>
      <c r="B31" t="str">
        <f>[1]Fonct!B22</f>
        <v>Autres frais divers (adhésions)</v>
      </c>
      <c r="E31" s="2">
        <f>[1]Fonct!AL22</f>
        <v>1760</v>
      </c>
      <c r="G31" s="1">
        <f t="shared" si="0"/>
        <v>1760</v>
      </c>
      <c r="H31" s="1">
        <f>[1]Fonct!AQ22</f>
        <v>3799.04</v>
      </c>
      <c r="I31" s="1">
        <f>[1]Fonct!AX22</f>
        <v>1010</v>
      </c>
      <c r="J31" s="35"/>
      <c r="K31" s="35"/>
    </row>
    <row r="32" spans="1:11" x14ac:dyDescent="0.3">
      <c r="A32">
        <f>[1]Fonct!A23</f>
        <v>6225</v>
      </c>
      <c r="B32" t="str">
        <f>[1]Fonct!B23</f>
        <v>Indemnité comptable et régisseurs</v>
      </c>
      <c r="E32" s="2">
        <f>[1]Fonct!AL23</f>
        <v>200</v>
      </c>
      <c r="G32" s="1">
        <f t="shared" si="0"/>
        <v>200</v>
      </c>
      <c r="H32" s="1">
        <f>[1]Fonct!AQ23</f>
        <v>0</v>
      </c>
      <c r="I32" s="1">
        <f>[1]Fonct!AX23</f>
        <v>0</v>
      </c>
      <c r="J32" s="35"/>
      <c r="K32" s="43"/>
    </row>
    <row r="33" spans="1:11" x14ac:dyDescent="0.3">
      <c r="A33">
        <f>[1]Fonct!A24</f>
        <v>6228</v>
      </c>
      <c r="B33" t="str">
        <f>[1]Fonct!B24</f>
        <v>Divers</v>
      </c>
      <c r="E33" s="2">
        <f>[1]Fonct!AL24</f>
        <v>1500</v>
      </c>
      <c r="G33" s="1">
        <f t="shared" si="0"/>
        <v>1500</v>
      </c>
      <c r="H33" s="1">
        <f>[1]Fonct!AQ24</f>
        <v>0</v>
      </c>
      <c r="I33" s="1">
        <f>[1]Fonct!AX24</f>
        <v>1000</v>
      </c>
      <c r="J33" s="43"/>
      <c r="K33" s="35"/>
    </row>
    <row r="34" spans="1:11" x14ac:dyDescent="0.3">
      <c r="A34">
        <f>[1]Fonct!A25</f>
        <v>6231</v>
      </c>
      <c r="B34" t="str">
        <f>[1]Fonct!B25</f>
        <v>Annonces et insertions</v>
      </c>
      <c r="E34" s="2">
        <f>[1]Fonct!AL25</f>
        <v>0</v>
      </c>
      <c r="G34" s="1">
        <f t="shared" si="0"/>
        <v>0</v>
      </c>
      <c r="H34" s="1">
        <f>[1]Fonct!AQ25</f>
        <v>0</v>
      </c>
      <c r="I34" s="1">
        <f>[1]Fonct!AX25</f>
        <v>0</v>
      </c>
      <c r="J34" s="35"/>
      <c r="K34" s="35"/>
    </row>
    <row r="35" spans="1:11" x14ac:dyDescent="0.3">
      <c r="A35">
        <f>[1]Fonct!A26</f>
        <v>6232</v>
      </c>
      <c r="B35" t="str">
        <f>[1]Fonct!B26</f>
        <v>Fêtes et cérémonies</v>
      </c>
      <c r="E35" s="2">
        <f>[1]Fonct!AL26</f>
        <v>3400</v>
      </c>
      <c r="G35" s="1">
        <f t="shared" si="0"/>
        <v>3400</v>
      </c>
      <c r="H35" s="1">
        <f>[1]Fonct!AQ26</f>
        <v>1727.74</v>
      </c>
      <c r="I35" s="1">
        <f>[1]Fonct!AX26</f>
        <v>3000</v>
      </c>
      <c r="J35" s="35"/>
      <c r="K35" s="43"/>
    </row>
    <row r="36" spans="1:11" x14ac:dyDescent="0.3">
      <c r="A36">
        <f>[1]Fonct!A27</f>
        <v>6236</v>
      </c>
      <c r="B36" t="str">
        <f>[1]Fonct!B27</f>
        <v>Catalogues et imprimés</v>
      </c>
      <c r="E36" s="2">
        <f>[1]Fonct!AL27</f>
        <v>11000</v>
      </c>
      <c r="G36" s="1">
        <f t="shared" si="0"/>
        <v>11000</v>
      </c>
      <c r="H36" s="1">
        <f>[1]Fonct!AQ27</f>
        <v>4414.47</v>
      </c>
      <c r="I36" s="1">
        <f>[1]Fonct!AX27</f>
        <v>11500</v>
      </c>
      <c r="J36" s="35"/>
      <c r="K36" s="35"/>
    </row>
    <row r="37" spans="1:11" x14ac:dyDescent="0.3">
      <c r="A37">
        <f>[1]Fonct!A28</f>
        <v>6237</v>
      </c>
      <c r="B37" t="str">
        <f>[1]Fonct!B28</f>
        <v>Publicité, publications, relations publiques</v>
      </c>
      <c r="E37" s="2">
        <f>[1]Fonct!AL28</f>
        <v>1000</v>
      </c>
      <c r="G37" s="1">
        <f t="shared" si="0"/>
        <v>1000</v>
      </c>
      <c r="H37" s="1">
        <f>[1]Fonct!AQ28</f>
        <v>0</v>
      </c>
      <c r="I37" s="1">
        <f>[1]Fonct!AX28</f>
        <v>0</v>
      </c>
      <c r="J37" s="35"/>
      <c r="K37" s="35"/>
    </row>
    <row r="38" spans="1:11" x14ac:dyDescent="0.3">
      <c r="A38">
        <f>[1]Fonct!A29</f>
        <v>6238</v>
      </c>
      <c r="B38" t="str">
        <f>[1]Fonct!B29</f>
        <v>Divers</v>
      </c>
      <c r="E38" s="2">
        <f>[1]Fonct!AL29</f>
        <v>1000</v>
      </c>
      <c r="G38" s="1">
        <f t="shared" si="0"/>
        <v>1000</v>
      </c>
      <c r="H38" s="1">
        <f>[1]Fonct!AQ29</f>
        <v>0</v>
      </c>
      <c r="I38" s="1">
        <f>[1]Fonct!AX29</f>
        <v>0</v>
      </c>
      <c r="J38" s="35"/>
      <c r="K38" s="35"/>
    </row>
    <row r="39" spans="1:11" x14ac:dyDescent="0.3">
      <c r="A39">
        <v>6248</v>
      </c>
      <c r="B39" s="38" t="s">
        <v>22</v>
      </c>
      <c r="E39" s="2">
        <f>[1]Fonct!AL30</f>
        <v>1000</v>
      </c>
      <c r="G39" s="1"/>
      <c r="H39" s="1">
        <f>[1]Fonct!AQ30</f>
        <v>264.33999999999997</v>
      </c>
      <c r="I39" s="1">
        <f>[1]Fonct!AX30</f>
        <v>10000</v>
      </c>
      <c r="J39" s="35"/>
      <c r="K39" s="35"/>
    </row>
    <row r="40" spans="1:11" x14ac:dyDescent="0.3">
      <c r="A40">
        <f>[1]Fonct!A31</f>
        <v>6251</v>
      </c>
      <c r="B40" t="str">
        <f>[1]Fonct!B31</f>
        <v>Voyages et déplacements</v>
      </c>
      <c r="E40" s="2">
        <f>[1]Fonct!AL31</f>
        <v>6000</v>
      </c>
      <c r="G40" s="1">
        <f t="shared" ref="G40:G41" si="1">E40+F40</f>
        <v>6000</v>
      </c>
      <c r="H40" s="1">
        <f>[1]Fonct!AQ31</f>
        <v>1482.27</v>
      </c>
      <c r="I40" s="1">
        <f>[1]Fonct!AX31</f>
        <v>7000</v>
      </c>
      <c r="J40" s="35"/>
      <c r="K40" s="35"/>
    </row>
    <row r="41" spans="1:11" x14ac:dyDescent="0.3">
      <c r="A41">
        <f>[1]Fonct!A32</f>
        <v>6261</v>
      </c>
      <c r="B41" t="str">
        <f>[1]Fonct!B32</f>
        <v>Frais d'affranchissement</v>
      </c>
      <c r="E41" s="2">
        <f>[1]Fonct!AL32</f>
        <v>0</v>
      </c>
      <c r="G41" s="1">
        <f t="shared" si="1"/>
        <v>0</v>
      </c>
      <c r="H41" s="1">
        <f>[1]Fonct!AQ32</f>
        <v>0</v>
      </c>
      <c r="I41" s="1">
        <f>[1]Fonct!AX32</f>
        <v>0</v>
      </c>
      <c r="J41" s="35"/>
      <c r="K41" s="35"/>
    </row>
    <row r="42" spans="1:11" x14ac:dyDescent="0.3">
      <c r="A42">
        <v>6262</v>
      </c>
      <c r="B42" s="38" t="s">
        <v>23</v>
      </c>
      <c r="E42" s="2">
        <f>[1]Fonct!AL33</f>
        <v>1000</v>
      </c>
      <c r="G42" s="1"/>
      <c r="H42" s="1">
        <f>[1]Fonct!AQ33</f>
        <v>0</v>
      </c>
      <c r="I42" s="1">
        <f>[1]Fonct!AX33</f>
        <v>0</v>
      </c>
      <c r="J42" s="35"/>
      <c r="K42" s="35"/>
    </row>
    <row r="43" spans="1:11" x14ac:dyDescent="0.3">
      <c r="A43">
        <v>627</v>
      </c>
      <c r="B43" s="38" t="s">
        <v>24</v>
      </c>
      <c r="E43" s="44">
        <f>[1]Fonct!AL34</f>
        <v>0</v>
      </c>
      <c r="G43" s="1">
        <f t="shared" ref="G43" si="2">E43+F43</f>
        <v>0</v>
      </c>
      <c r="H43" s="1">
        <f>[1]Fonct!AQ34</f>
        <v>410.21</v>
      </c>
      <c r="I43" s="1">
        <f>[1]Fonct!AX34</f>
        <v>500</v>
      </c>
      <c r="J43" s="35"/>
      <c r="K43" s="35"/>
    </row>
    <row r="44" spans="1:11" s="39" customFormat="1" thickBot="1" x14ac:dyDescent="0.3">
      <c r="E44" s="45"/>
      <c r="G44" s="40"/>
      <c r="H44" s="40"/>
      <c r="I44" s="40"/>
      <c r="J44" s="41"/>
      <c r="K44" s="42"/>
    </row>
    <row r="45" spans="1:11" ht="15.75" customHeight="1" thickBot="1" x14ac:dyDescent="0.35">
      <c r="A45" s="10" t="s">
        <v>5</v>
      </c>
      <c r="B45" s="11" t="s">
        <v>6</v>
      </c>
      <c r="C45" s="12"/>
      <c r="D45" s="13"/>
      <c r="E45" s="14" t="s">
        <v>7</v>
      </c>
      <c r="F45" s="15"/>
      <c r="G45" s="16"/>
      <c r="H45" s="17" t="s">
        <v>8</v>
      </c>
      <c r="I45" s="18" t="s">
        <v>9</v>
      </c>
      <c r="J45" s="46" t="s">
        <v>10</v>
      </c>
      <c r="K45" s="47"/>
    </row>
    <row r="46" spans="1:11" ht="15" customHeight="1" thickBot="1" x14ac:dyDescent="0.35">
      <c r="A46" s="21"/>
      <c r="B46" s="22"/>
      <c r="C46" s="23"/>
      <c r="D46" s="24"/>
      <c r="E46" s="25" t="s">
        <v>11</v>
      </c>
      <c r="F46" s="26" t="s">
        <v>12</v>
      </c>
      <c r="G46" s="25" t="s">
        <v>13</v>
      </c>
      <c r="H46" s="27"/>
      <c r="I46" s="28"/>
      <c r="J46" s="48" t="s">
        <v>14</v>
      </c>
      <c r="K46" s="49" t="s">
        <v>11</v>
      </c>
    </row>
    <row r="47" spans="1:11" s="39" customFormat="1" ht="13.8" x14ac:dyDescent="0.25">
      <c r="E47" s="45"/>
      <c r="G47" s="40"/>
      <c r="H47" s="40"/>
      <c r="I47" s="40"/>
      <c r="J47" s="41"/>
      <c r="K47" s="42"/>
    </row>
    <row r="48" spans="1:11" ht="17.399999999999999" x14ac:dyDescent="0.3">
      <c r="A48" s="31" t="s">
        <v>25</v>
      </c>
      <c r="B48" s="32" t="s">
        <v>26</v>
      </c>
      <c r="C48" s="32"/>
      <c r="D48" s="32"/>
      <c r="E48" s="33">
        <f>SUM(E49:E68)</f>
        <v>290950</v>
      </c>
      <c r="F48" s="33"/>
      <c r="G48" s="33">
        <f>SUM(E48+F48)</f>
        <v>290950</v>
      </c>
      <c r="H48" s="33">
        <f>SUM(H49:H68)</f>
        <v>240404</v>
      </c>
      <c r="I48" s="33">
        <f>SUM(I49:I68)</f>
        <v>298735</v>
      </c>
      <c r="J48" s="35"/>
      <c r="K48" s="35"/>
    </row>
    <row r="49" spans="1:11" s="50" customFormat="1" ht="13.8" x14ac:dyDescent="0.25">
      <c r="A49" s="50">
        <f>[1]Fonct!A44</f>
        <v>6332</v>
      </c>
      <c r="B49" s="50" t="str">
        <f>[1]Fonct!B44</f>
        <v>Cotisations FNAL</v>
      </c>
      <c r="E49" s="44">
        <f>[1]Fonct!AL44</f>
        <v>250</v>
      </c>
      <c r="G49" s="51">
        <f>E49+F49</f>
        <v>250</v>
      </c>
      <c r="H49" s="51">
        <f>[1]Fonct!AQ44</f>
        <v>152.85</v>
      </c>
      <c r="I49" s="51">
        <f>[1]Fonct!AX44</f>
        <v>250</v>
      </c>
      <c r="J49" s="52"/>
      <c r="K49" s="53"/>
    </row>
    <row r="50" spans="1:11" s="39" customFormat="1" ht="13.8" x14ac:dyDescent="0.25">
      <c r="A50" s="50">
        <f>[1]Fonct!A45</f>
        <v>6336</v>
      </c>
      <c r="B50" s="50" t="str">
        <f>[1]Fonct!B45</f>
        <v>Cotisations CNFPT+ CDG</v>
      </c>
      <c r="C50" s="50"/>
      <c r="D50" s="50"/>
      <c r="E50" s="44">
        <f>[1]Fonct!AL45</f>
        <v>4800</v>
      </c>
      <c r="F50" s="50"/>
      <c r="G50" s="51">
        <f t="shared" ref="G50:G68" si="3">E50+F50</f>
        <v>4800</v>
      </c>
      <c r="H50" s="51">
        <f>[1]Fonct!AQ45</f>
        <v>3668.51</v>
      </c>
      <c r="I50" s="51">
        <f>[1]Fonct!AX45</f>
        <v>4800</v>
      </c>
      <c r="J50" s="42"/>
      <c r="K50" s="42"/>
    </row>
    <row r="51" spans="1:11" s="39" customFormat="1" ht="13.8" x14ac:dyDescent="0.25">
      <c r="A51" s="50">
        <f>[1]Fonct!A46</f>
        <v>6338</v>
      </c>
      <c r="B51" s="50" t="str">
        <f>[1]Fonct!B46</f>
        <v>Autres impôts et taxes</v>
      </c>
      <c r="C51" s="50"/>
      <c r="D51" s="50"/>
      <c r="E51" s="44">
        <f>[1]Fonct!AL46</f>
        <v>700</v>
      </c>
      <c r="F51" s="50"/>
      <c r="G51" s="51">
        <f t="shared" si="3"/>
        <v>700</v>
      </c>
      <c r="H51" s="51">
        <f>[1]Fonct!AQ46</f>
        <v>458.46000000000004</v>
      </c>
      <c r="I51" s="51">
        <f>[1]Fonct!AX46</f>
        <v>600</v>
      </c>
      <c r="J51" s="41"/>
      <c r="K51" s="42"/>
    </row>
    <row r="52" spans="1:11" s="39" customFormat="1" ht="13.8" x14ac:dyDescent="0.25">
      <c r="A52" s="50">
        <f>[1]Fonct!A47</f>
        <v>64111</v>
      </c>
      <c r="B52" s="50" t="str">
        <f>[1]Fonct!B47</f>
        <v>Personnel titulaire</v>
      </c>
      <c r="C52" s="50"/>
      <c r="D52" s="50"/>
      <c r="E52" s="44">
        <f>[1]Fonct!AL47</f>
        <v>45000</v>
      </c>
      <c r="F52" s="50"/>
      <c r="G52" s="51">
        <f t="shared" si="3"/>
        <v>45000</v>
      </c>
      <c r="H52" s="51">
        <f>[1]Fonct!AQ47</f>
        <v>28536.98</v>
      </c>
      <c r="I52" s="51">
        <f>[1]Fonct!AX47</f>
        <v>35000</v>
      </c>
      <c r="J52" s="41"/>
      <c r="K52" s="42"/>
    </row>
    <row r="53" spans="1:11" s="39" customFormat="1" ht="13.8" x14ac:dyDescent="0.25">
      <c r="A53" s="50">
        <v>64112</v>
      </c>
      <c r="B53" s="50" t="s">
        <v>27</v>
      </c>
      <c r="C53" s="50"/>
      <c r="D53" s="50"/>
      <c r="E53" s="44">
        <f>[1]Fonct!AL48</f>
        <v>0</v>
      </c>
      <c r="F53" s="50"/>
      <c r="G53" s="51"/>
      <c r="H53" s="51">
        <f>[1]Fonct!AQ48</f>
        <v>987.6</v>
      </c>
      <c r="I53" s="51">
        <f>[1]Fonct!AX48</f>
        <v>1000</v>
      </c>
      <c r="J53" s="41"/>
      <c r="K53" s="42"/>
    </row>
    <row r="54" spans="1:11" s="39" customFormat="1" ht="13.8" x14ac:dyDescent="0.25">
      <c r="A54" s="50">
        <v>64118</v>
      </c>
      <c r="B54" s="50" t="s">
        <v>28</v>
      </c>
      <c r="C54" s="50"/>
      <c r="D54" s="50"/>
      <c r="E54" s="44">
        <f>[1]Fonct!AL49</f>
        <v>0</v>
      </c>
      <c r="F54" s="50"/>
      <c r="G54" s="51"/>
      <c r="H54" s="51">
        <f>[1]Fonct!AQ49</f>
        <v>12490.36</v>
      </c>
      <c r="I54" s="51">
        <f>[1]Fonct!AX49</f>
        <v>15000</v>
      </c>
      <c r="J54" s="41"/>
      <c r="K54" s="42"/>
    </row>
    <row r="55" spans="1:11" s="39" customFormat="1" ht="13.8" x14ac:dyDescent="0.25">
      <c r="A55" s="50">
        <f>[1]Fonct!A50</f>
        <v>64131</v>
      </c>
      <c r="B55" s="50" t="str">
        <f>[1]Fonct!B50</f>
        <v>Personnel non titulaire Rémunération</v>
      </c>
      <c r="C55" s="50"/>
      <c r="D55" s="50"/>
      <c r="E55" s="44">
        <f>[1]Fonct!AL50</f>
        <v>168000</v>
      </c>
      <c r="F55" s="50"/>
      <c r="G55" s="51">
        <f t="shared" si="3"/>
        <v>168000</v>
      </c>
      <c r="H55" s="51">
        <f>[1]Fonct!AQ50</f>
        <v>111223.41</v>
      </c>
      <c r="I55" s="51">
        <f>[1]Fonct!AX50</f>
        <v>120000</v>
      </c>
      <c r="J55" s="42"/>
      <c r="K55" s="42"/>
    </row>
    <row r="56" spans="1:11" s="39" customFormat="1" ht="13.8" x14ac:dyDescent="0.25">
      <c r="A56" s="50">
        <v>64132</v>
      </c>
      <c r="B56" s="50" t="s">
        <v>29</v>
      </c>
      <c r="C56" s="50"/>
      <c r="D56" s="50"/>
      <c r="E56" s="44">
        <f>[1]Fonct!AL51</f>
        <v>0</v>
      </c>
      <c r="F56" s="50"/>
      <c r="G56" s="51"/>
      <c r="H56" s="51">
        <f>[1]Fonct!AQ51</f>
        <v>27.48</v>
      </c>
      <c r="I56" s="51">
        <f>[1]Fonct!AX51</f>
        <v>45</v>
      </c>
      <c r="J56" s="42"/>
      <c r="K56" s="42"/>
    </row>
    <row r="57" spans="1:11" s="39" customFormat="1" ht="13.8" x14ac:dyDescent="0.25">
      <c r="A57" s="50">
        <v>64138</v>
      </c>
      <c r="B57" s="50" t="s">
        <v>30</v>
      </c>
      <c r="C57" s="50"/>
      <c r="D57" s="50"/>
      <c r="E57" s="44">
        <f>[1]Fonct!AL52</f>
        <v>0</v>
      </c>
      <c r="F57" s="50"/>
      <c r="G57" s="51"/>
      <c r="H57" s="51">
        <f>[1]Fonct!AQ52</f>
        <v>16700</v>
      </c>
      <c r="I57" s="51">
        <f>[1]Fonct!AX52</f>
        <v>40000</v>
      </c>
      <c r="J57" s="42"/>
      <c r="K57" s="42"/>
    </row>
    <row r="58" spans="1:11" s="39" customFormat="1" ht="13.8" x14ac:dyDescent="0.25">
      <c r="A58" s="50">
        <v>64171</v>
      </c>
      <c r="B58" s="50" t="s">
        <v>31</v>
      </c>
      <c r="C58" s="50"/>
      <c r="D58" s="50"/>
      <c r="E58" s="44">
        <f>[1]Fonct!AL53</f>
        <v>0</v>
      </c>
      <c r="F58" s="50"/>
      <c r="G58" s="51"/>
      <c r="H58" s="51">
        <f>[1]Fonct!AQ53</f>
        <v>0</v>
      </c>
      <c r="I58" s="51">
        <f>[1]Fonct!AX53</f>
        <v>0</v>
      </c>
      <c r="J58" s="42"/>
      <c r="K58" s="42"/>
    </row>
    <row r="59" spans="1:11" s="39" customFormat="1" ht="13.8" x14ac:dyDescent="0.25">
      <c r="A59" s="50">
        <f>[1]Fonct!A54</f>
        <v>6451</v>
      </c>
      <c r="B59" s="50" t="str">
        <f>[1]Fonct!B54</f>
        <v>URSSAF</v>
      </c>
      <c r="C59" s="50"/>
      <c r="D59" s="50"/>
      <c r="E59" s="44">
        <f>[1]Fonct!AL54</f>
        <v>41000</v>
      </c>
      <c r="F59" s="50"/>
      <c r="G59" s="51">
        <f t="shared" si="3"/>
        <v>41000</v>
      </c>
      <c r="H59" s="51">
        <f>[1]Fonct!AQ54</f>
        <v>41997.69</v>
      </c>
      <c r="I59" s="51">
        <f>[1]Fonct!AX54</f>
        <v>51000</v>
      </c>
      <c r="J59" s="41"/>
      <c r="K59" s="42"/>
    </row>
    <row r="60" spans="1:11" s="39" customFormat="1" ht="13.8" x14ac:dyDescent="0.25">
      <c r="A60" s="50">
        <f>[1]Fonct!A55</f>
        <v>6453</v>
      </c>
      <c r="B60" s="50" t="str">
        <f>[1]Fonct!B55</f>
        <v>Retraites/ CNRACL ATIACL / IRCANTEC</v>
      </c>
      <c r="C60" s="50"/>
      <c r="D60" s="50"/>
      <c r="E60" s="44">
        <f>[1]Fonct!AL55</f>
        <v>19000</v>
      </c>
      <c r="F60" s="50"/>
      <c r="G60" s="51">
        <f t="shared" si="3"/>
        <v>19000</v>
      </c>
      <c r="H60" s="51">
        <f>[1]Fonct!AQ55</f>
        <v>14661.989999999998</v>
      </c>
      <c r="I60" s="51">
        <f>[1]Fonct!AX55</f>
        <v>17500</v>
      </c>
      <c r="J60" s="35"/>
      <c r="K60" s="42"/>
    </row>
    <row r="61" spans="1:11" s="39" customFormat="1" ht="13.8" x14ac:dyDescent="0.25">
      <c r="A61" s="50">
        <f>[1]Fonct!A56</f>
        <v>6454</v>
      </c>
      <c r="B61" s="50" t="str">
        <f>[1]Fonct!B56</f>
        <v>ASSEDIC</v>
      </c>
      <c r="C61" s="50"/>
      <c r="D61" s="50"/>
      <c r="E61" s="44">
        <f>[1]Fonct!AL56</f>
        <v>6000</v>
      </c>
      <c r="F61" s="50"/>
      <c r="G61" s="51">
        <f t="shared" si="3"/>
        <v>6000</v>
      </c>
      <c r="H61" s="51">
        <f>[1]Fonct!AQ56</f>
        <v>5034.1099999999997</v>
      </c>
      <c r="I61" s="51">
        <f>[1]Fonct!AX56</f>
        <v>5000</v>
      </c>
      <c r="J61" s="41"/>
      <c r="K61" s="42"/>
    </row>
    <row r="62" spans="1:11" s="39" customFormat="1" ht="13.8" x14ac:dyDescent="0.25">
      <c r="A62" s="50">
        <f>[1]Fonct!A57</f>
        <v>6455</v>
      </c>
      <c r="B62" s="50" t="str">
        <f>[1]Fonct!B57</f>
        <v>Assurances statutaires</v>
      </c>
      <c r="C62" s="50"/>
      <c r="D62" s="50"/>
      <c r="E62" s="44">
        <f>[1]Fonct!AL57</f>
        <v>5300</v>
      </c>
      <c r="F62" s="50"/>
      <c r="G62" s="51">
        <f t="shared" si="3"/>
        <v>5300</v>
      </c>
      <c r="H62" s="51">
        <f>[1]Fonct!AQ57</f>
        <v>2636.19</v>
      </c>
      <c r="I62" s="51">
        <f>[1]Fonct!AX57</f>
        <v>3000</v>
      </c>
      <c r="J62" s="41"/>
      <c r="K62" s="42"/>
    </row>
    <row r="63" spans="1:11" s="39" customFormat="1" ht="13.8" x14ac:dyDescent="0.25">
      <c r="A63" s="50">
        <f>[1]Fonct!A58</f>
        <v>6456</v>
      </c>
      <c r="B63" s="50" t="str">
        <f>[1]Fonct!B58</f>
        <v xml:space="preserve">FNC </v>
      </c>
      <c r="C63" s="50"/>
      <c r="D63" s="50"/>
      <c r="E63" s="44">
        <f>[1]Fonct!AL58</f>
        <v>500</v>
      </c>
      <c r="F63" s="50"/>
      <c r="G63" s="51">
        <f t="shared" si="3"/>
        <v>500</v>
      </c>
      <c r="H63" s="51">
        <f>[1]Fonct!AQ58</f>
        <v>0</v>
      </c>
      <c r="I63" s="51">
        <f>[1]Fonct!AX58</f>
        <v>500</v>
      </c>
      <c r="J63" s="41"/>
      <c r="K63" s="42"/>
    </row>
    <row r="64" spans="1:11" s="39" customFormat="1" ht="13.8" x14ac:dyDescent="0.25">
      <c r="A64" s="50">
        <v>6457</v>
      </c>
      <c r="B64" s="50" t="s">
        <v>32</v>
      </c>
      <c r="C64" s="50"/>
      <c r="D64" s="50"/>
      <c r="E64" s="44">
        <f>[1]Fonct!AL59</f>
        <v>0</v>
      </c>
      <c r="F64" s="50"/>
      <c r="G64" s="51"/>
      <c r="H64" s="51">
        <f>[1]Fonct!AQ59</f>
        <v>0</v>
      </c>
      <c r="I64" s="51">
        <f>[1]Fonct!AX59</f>
        <v>0</v>
      </c>
      <c r="J64" s="41"/>
      <c r="K64" s="42"/>
    </row>
    <row r="65" spans="1:11" s="39" customFormat="1" ht="13.8" x14ac:dyDescent="0.25">
      <c r="A65" s="50">
        <v>6458</v>
      </c>
      <c r="B65" s="50" t="s">
        <v>33</v>
      </c>
      <c r="C65" s="50"/>
      <c r="D65" s="50"/>
      <c r="E65" s="44">
        <f>[1]Fonct!AL60</f>
        <v>0</v>
      </c>
      <c r="F65" s="50"/>
      <c r="G65" s="51"/>
      <c r="H65" s="51">
        <f>[1]Fonct!AQ60</f>
        <v>1087.99</v>
      </c>
      <c r="I65" s="51">
        <f>[1]Fonct!AX60</f>
        <v>2000</v>
      </c>
      <c r="J65" s="41"/>
      <c r="K65" s="42"/>
    </row>
    <row r="66" spans="1:11" s="39" customFormat="1" ht="13.8" x14ac:dyDescent="0.25">
      <c r="A66" s="50">
        <v>6458</v>
      </c>
      <c r="B66" s="50" t="s">
        <v>34</v>
      </c>
      <c r="C66" s="50"/>
      <c r="D66" s="50"/>
      <c r="E66" s="44">
        <f>[1]Fonct!AL61</f>
        <v>0</v>
      </c>
      <c r="F66" s="50"/>
      <c r="G66" s="51"/>
      <c r="H66" s="51">
        <f>[1]Fonct!AQ61</f>
        <v>0</v>
      </c>
      <c r="I66" s="51">
        <f>[1]Fonct!AX61</f>
        <v>2640</v>
      </c>
      <c r="J66" s="41"/>
      <c r="K66" s="42"/>
    </row>
    <row r="67" spans="1:11" s="39" customFormat="1" ht="13.8" x14ac:dyDescent="0.25">
      <c r="A67" s="50">
        <v>6459</v>
      </c>
      <c r="B67" s="50" t="s">
        <v>35</v>
      </c>
      <c r="C67" s="50"/>
      <c r="D67" s="50"/>
      <c r="E67" s="44">
        <f>[1]Fonct!AL62</f>
        <v>0</v>
      </c>
      <c r="F67" s="50"/>
      <c r="G67" s="51"/>
      <c r="H67" s="51">
        <f>[1]Fonct!AQ62</f>
        <v>0</v>
      </c>
      <c r="I67" s="51">
        <f>[1]Fonct!AX62</f>
        <v>0</v>
      </c>
      <c r="J67" s="41"/>
      <c r="K67" s="42"/>
    </row>
    <row r="68" spans="1:11" s="39" customFormat="1" ht="13.8" x14ac:dyDescent="0.25">
      <c r="A68" s="50">
        <f>[1]Fonct!A63</f>
        <v>6475</v>
      </c>
      <c r="B68" s="50" t="str">
        <f>[1]Fonct!B63</f>
        <v>Médecine du travail</v>
      </c>
      <c r="C68" s="50"/>
      <c r="D68" s="50"/>
      <c r="E68" s="44">
        <f>[1]Fonct!AL63</f>
        <v>400</v>
      </c>
      <c r="F68" s="50"/>
      <c r="G68" s="51">
        <f t="shared" si="3"/>
        <v>400</v>
      </c>
      <c r="H68" s="51">
        <f>[1]Fonct!AQ63</f>
        <v>740.38</v>
      </c>
      <c r="I68" s="51">
        <f>[1]Fonct!AX63</f>
        <v>400</v>
      </c>
      <c r="J68" s="41"/>
      <c r="K68" s="42"/>
    </row>
    <row r="69" spans="1:11" s="39" customFormat="1" ht="13.8" x14ac:dyDescent="0.25">
      <c r="E69" s="45"/>
      <c r="G69" s="40"/>
      <c r="H69" s="51"/>
      <c r="I69" s="51"/>
      <c r="J69" s="42"/>
      <c r="K69" s="42"/>
    </row>
    <row r="70" spans="1:11" ht="17.399999999999999" x14ac:dyDescent="0.3">
      <c r="A70" s="31" t="s">
        <v>36</v>
      </c>
      <c r="B70" s="32" t="s">
        <v>37</v>
      </c>
      <c r="C70" s="32"/>
      <c r="D70" s="32"/>
      <c r="E70" s="33">
        <f>SUM(E71)</f>
        <v>370000</v>
      </c>
      <c r="F70" s="33"/>
      <c r="G70" s="33">
        <f>SUM(E70+F70)</f>
        <v>370000</v>
      </c>
      <c r="H70" s="33">
        <f>SUM(H71)</f>
        <v>339028.28</v>
      </c>
      <c r="I70" s="33">
        <f>SUM(I71)</f>
        <v>320000</v>
      </c>
      <c r="J70" s="35"/>
      <c r="K70" s="35"/>
    </row>
    <row r="71" spans="1:11" s="50" customFormat="1" ht="14.25" customHeight="1" x14ac:dyDescent="0.25">
      <c r="A71" s="50">
        <v>73918</v>
      </c>
      <c r="B71" s="50" t="s">
        <v>38</v>
      </c>
      <c r="E71" s="54">
        <f>[1]Fonct!AL95</f>
        <v>370000</v>
      </c>
      <c r="G71" s="51">
        <f t="shared" ref="G71" si="4">E71+F71</f>
        <v>370000</v>
      </c>
      <c r="H71" s="51">
        <f>[1]Fonct!AQ95</f>
        <v>339028.28</v>
      </c>
      <c r="I71" s="51">
        <f>[1]Fonct!AX95</f>
        <v>320000</v>
      </c>
      <c r="J71" s="35"/>
      <c r="K71" s="53"/>
    </row>
    <row r="72" spans="1:11" ht="17.399999999999999" x14ac:dyDescent="0.3">
      <c r="A72" s="50"/>
      <c r="B72" s="50"/>
      <c r="C72" s="55"/>
      <c r="D72" s="55"/>
      <c r="E72" s="56"/>
      <c r="F72" s="56"/>
      <c r="G72" s="56"/>
      <c r="H72" s="51"/>
      <c r="I72" s="51"/>
      <c r="J72" s="35"/>
      <c r="K72" s="35"/>
    </row>
    <row r="73" spans="1:11" ht="17.399999999999999" x14ac:dyDescent="0.3">
      <c r="A73" s="31" t="s">
        <v>39</v>
      </c>
      <c r="B73" s="32" t="s">
        <v>40</v>
      </c>
      <c r="C73" s="32"/>
      <c r="D73" s="32"/>
      <c r="E73" s="33">
        <f>SUM(E74:E81)</f>
        <v>308195.34999999998</v>
      </c>
      <c r="F73" s="33"/>
      <c r="G73" s="33">
        <f>E73+F73</f>
        <v>308195.34999999998</v>
      </c>
      <c r="H73" s="33">
        <f>SUM(H74:H81)</f>
        <v>292781.89</v>
      </c>
      <c r="I73" s="33">
        <f>SUM(I74:I80)</f>
        <v>300662.17</v>
      </c>
      <c r="J73" s="35"/>
      <c r="K73" s="35"/>
    </row>
    <row r="74" spans="1:11" x14ac:dyDescent="0.3">
      <c r="A74" s="50">
        <v>65811</v>
      </c>
      <c r="B74" s="50" t="s">
        <v>41</v>
      </c>
      <c r="C74" s="50"/>
      <c r="D74" s="50"/>
      <c r="E74" s="44">
        <f>[1]Fonct!AL66</f>
        <v>6000</v>
      </c>
      <c r="F74" s="44"/>
      <c r="G74" s="44">
        <f>E74+F74</f>
        <v>6000</v>
      </c>
      <c r="H74" s="51">
        <f>[1]Fonct!AQ66</f>
        <v>5351.08</v>
      </c>
      <c r="I74" s="51">
        <f>[1]Fonct!AX66</f>
        <v>7000</v>
      </c>
      <c r="J74" s="35"/>
      <c r="K74" s="35"/>
    </row>
    <row r="75" spans="1:11" s="57" customFormat="1" ht="15.6" x14ac:dyDescent="0.3">
      <c r="A75" s="50">
        <v>65311</v>
      </c>
      <c r="B75" s="50" t="s">
        <v>42</v>
      </c>
      <c r="E75" s="44">
        <f>[1]Fonct!AL67</f>
        <v>15000</v>
      </c>
      <c r="F75" s="44"/>
      <c r="G75" s="44">
        <f>E75+F75</f>
        <v>15000</v>
      </c>
      <c r="H75" s="51">
        <f>[1]Fonct!AQ67</f>
        <v>12622.04</v>
      </c>
      <c r="I75" s="51">
        <f>[1]Fonct!AX67</f>
        <v>15000</v>
      </c>
      <c r="J75" s="58"/>
      <c r="K75" s="59"/>
    </row>
    <row r="76" spans="1:11" s="57" customFormat="1" ht="15.6" x14ac:dyDescent="0.3">
      <c r="A76" s="50">
        <v>65313</v>
      </c>
      <c r="B76" s="50" t="s">
        <v>43</v>
      </c>
      <c r="E76" s="44">
        <f>[1]Fonct!AL68</f>
        <v>700</v>
      </c>
      <c r="F76" s="44"/>
      <c r="G76" s="44"/>
      <c r="H76" s="51">
        <f>[1]Fonct!AQ68</f>
        <v>553.08000000000004</v>
      </c>
      <c r="I76" s="51">
        <f>[1]Fonct!AX68</f>
        <v>700</v>
      </c>
      <c r="J76" s="58"/>
      <c r="K76" s="59"/>
    </row>
    <row r="77" spans="1:11" s="57" customFormat="1" ht="15.6" x14ac:dyDescent="0.3">
      <c r="A77" s="50">
        <v>65314</v>
      </c>
      <c r="B77" s="50" t="s">
        <v>44</v>
      </c>
      <c r="E77" s="44">
        <f>[1]Fonct!AL69</f>
        <v>0</v>
      </c>
      <c r="F77" s="44"/>
      <c r="G77" s="44"/>
      <c r="H77" s="51">
        <f>[1]Fonct!AQ69</f>
        <v>36.590000000000003</v>
      </c>
      <c r="I77" s="51">
        <f>[1]Fonct!AX69</f>
        <v>0</v>
      </c>
      <c r="J77" s="58"/>
      <c r="K77" s="59"/>
    </row>
    <row r="78" spans="1:11" s="57" customFormat="1" ht="15.6" x14ac:dyDescent="0.3">
      <c r="A78" s="50">
        <v>6541</v>
      </c>
      <c r="B78" s="50" t="s">
        <v>45</v>
      </c>
      <c r="E78" s="44">
        <f>[1]Fonct!AL70</f>
        <v>11303.6</v>
      </c>
      <c r="F78" s="44"/>
      <c r="G78" s="44"/>
      <c r="H78" s="51">
        <f>[1]Fonct!AQ70</f>
        <v>58.45</v>
      </c>
      <c r="I78" s="51">
        <f>[1]Fonct!AX70</f>
        <v>10876.8</v>
      </c>
      <c r="J78" s="58"/>
      <c r="K78" s="59"/>
    </row>
    <row r="79" spans="1:11" s="57" customFormat="1" ht="15.6" x14ac:dyDescent="0.3">
      <c r="A79" s="50">
        <v>6542</v>
      </c>
      <c r="B79" s="50" t="s">
        <v>46</v>
      </c>
      <c r="E79" s="44">
        <f>[1]Fonct!AL71</f>
        <v>11191.75</v>
      </c>
      <c r="F79" s="44"/>
      <c r="G79" s="44">
        <f t="shared" ref="G79:G80" si="5">E79+F79</f>
        <v>11191.75</v>
      </c>
      <c r="H79" s="51">
        <f>[1]Fonct!AQ71</f>
        <v>11191.75</v>
      </c>
      <c r="I79" s="51">
        <f>[1]Fonct!AX71</f>
        <v>27085.37</v>
      </c>
      <c r="J79" s="35"/>
      <c r="K79" s="59"/>
    </row>
    <row r="80" spans="1:11" s="57" customFormat="1" ht="15.6" x14ac:dyDescent="0.3">
      <c r="A80" s="50">
        <f>[1]Fonct!A72</f>
        <v>65736222</v>
      </c>
      <c r="B80" s="50" t="str">
        <f>[1]Fonct!B72</f>
        <v>Participation fonctionnement à l'EPIC</v>
      </c>
      <c r="E80" s="44">
        <f>[1]Fonct!AL72</f>
        <v>264000</v>
      </c>
      <c r="F80" s="44"/>
      <c r="G80" s="44">
        <f t="shared" si="5"/>
        <v>264000</v>
      </c>
      <c r="H80" s="51">
        <f>[1]Fonct!AQ72</f>
        <v>262968.90000000002</v>
      </c>
      <c r="I80" s="51">
        <f>[1]Fonct!AX72</f>
        <v>240000</v>
      </c>
      <c r="J80" s="35"/>
      <c r="K80" s="59"/>
    </row>
    <row r="81" spans="1:11" s="57" customFormat="1" ht="15.6" x14ac:dyDescent="0.3">
      <c r="A81" s="50">
        <f>[1]Fonct!A73</f>
        <v>65888</v>
      </c>
      <c r="B81" s="50" t="str">
        <f>[1]Fonct!B73</f>
        <v>Autres</v>
      </c>
      <c r="E81" s="44">
        <f>[1]Fonct!AL73</f>
        <v>0</v>
      </c>
      <c r="F81" s="44"/>
      <c r="G81" s="51">
        <f>E81+F81</f>
        <v>0</v>
      </c>
      <c r="H81" s="51">
        <f>[1]Fonct!AQ73</f>
        <v>0</v>
      </c>
      <c r="I81" s="51">
        <f>[1]Fonct!AX73</f>
        <v>0</v>
      </c>
      <c r="J81" s="35"/>
      <c r="K81" s="59"/>
    </row>
    <row r="82" spans="1:11" s="39" customFormat="1" ht="13.8" x14ac:dyDescent="0.25">
      <c r="A82" s="50"/>
      <c r="B82" s="50"/>
      <c r="C82" s="50"/>
      <c r="D82" s="50"/>
      <c r="E82" s="44"/>
      <c r="F82" s="50"/>
      <c r="G82" s="51"/>
      <c r="H82" s="51"/>
      <c r="I82" s="51"/>
      <c r="J82" s="41"/>
      <c r="K82" s="42"/>
    </row>
    <row r="83" spans="1:11" ht="17.399999999999999" x14ac:dyDescent="0.3">
      <c r="A83" s="31" t="s">
        <v>47</v>
      </c>
      <c r="B83" s="32" t="s">
        <v>48</v>
      </c>
      <c r="C83" s="32"/>
      <c r="D83" s="32"/>
      <c r="E83" s="33">
        <f>SUM(E84:E86)</f>
        <v>7265.11</v>
      </c>
      <c r="F83" s="33"/>
      <c r="G83" s="33">
        <f>E83+F83</f>
        <v>7265.11</v>
      </c>
      <c r="H83" s="33">
        <f>SUM(H84:H86)</f>
        <v>7265.11</v>
      </c>
      <c r="I83" s="33">
        <f>SUM(I84:I86)</f>
        <v>7006.51</v>
      </c>
      <c r="J83" s="35"/>
      <c r="K83" s="35"/>
    </row>
    <row r="84" spans="1:11" ht="17.399999999999999" x14ac:dyDescent="0.3">
      <c r="A84" s="60" t="s">
        <v>49</v>
      </c>
      <c r="B84" s="50" t="s">
        <v>50</v>
      </c>
      <c r="C84" s="61"/>
      <c r="D84" s="61"/>
      <c r="E84" s="62">
        <f>[1]Fonct!AL84</f>
        <v>0</v>
      </c>
      <c r="F84" s="63"/>
      <c r="G84" s="63">
        <f>E84+F84</f>
        <v>0</v>
      </c>
      <c r="H84" s="51">
        <f>[1]Fonct!AQ84</f>
        <v>0</v>
      </c>
      <c r="I84" s="51">
        <f>[1]Fonct!AX84</f>
        <v>0</v>
      </c>
      <c r="J84" s="35"/>
      <c r="K84" s="35"/>
    </row>
    <row r="85" spans="1:11" ht="17.399999999999999" x14ac:dyDescent="0.3">
      <c r="A85" s="60" t="s">
        <v>51</v>
      </c>
      <c r="B85" s="50" t="s">
        <v>52</v>
      </c>
      <c r="C85" s="61"/>
      <c r="D85" s="61"/>
      <c r="E85" s="62">
        <f>[1]Fonct!AL85</f>
        <v>6438.2</v>
      </c>
      <c r="F85" s="63"/>
      <c r="G85" s="51">
        <f t="shared" ref="G85:G86" si="6">E85+F85</f>
        <v>6438.2</v>
      </c>
      <c r="H85" s="51">
        <f>[1]Fonct!AQ85</f>
        <v>6438.2</v>
      </c>
      <c r="I85" s="51">
        <f>[1]Fonct!AX85</f>
        <v>7125</v>
      </c>
      <c r="J85" s="35"/>
      <c r="K85" s="35"/>
    </row>
    <row r="86" spans="1:11" s="39" customFormat="1" ht="15" x14ac:dyDescent="0.25">
      <c r="A86" s="50">
        <v>66112</v>
      </c>
      <c r="B86" s="50" t="s">
        <v>53</v>
      </c>
      <c r="C86" s="50"/>
      <c r="D86" s="50"/>
      <c r="E86" s="62">
        <f>[1]Fonct!AL86</f>
        <v>826.91</v>
      </c>
      <c r="F86" s="50"/>
      <c r="G86" s="51">
        <f t="shared" si="6"/>
        <v>826.91</v>
      </c>
      <c r="H86" s="51">
        <f>[1]Fonct!AQ86</f>
        <v>826.91</v>
      </c>
      <c r="I86" s="51">
        <f>[1]Fonct!AX86</f>
        <v>-118.49</v>
      </c>
      <c r="J86" s="41"/>
      <c r="K86" s="42"/>
    </row>
    <row r="87" spans="1:11" ht="17.399999999999999" x14ac:dyDescent="0.3">
      <c r="A87" s="31" t="s">
        <v>54</v>
      </c>
      <c r="B87" s="32" t="str">
        <f>[1]Fonct!B92</f>
        <v>Charges exceptionnelles</v>
      </c>
      <c r="C87" s="32"/>
      <c r="D87" s="32"/>
      <c r="E87" s="33">
        <f>SUM(E89)</f>
        <v>6000</v>
      </c>
      <c r="F87" s="33"/>
      <c r="G87" s="33">
        <f>E87+F87</f>
        <v>6000</v>
      </c>
      <c r="H87" s="33">
        <f>SUM(H88:H89)</f>
        <v>22680</v>
      </c>
      <c r="I87" s="33">
        <f>SUM(I88:I89)</f>
        <v>0</v>
      </c>
      <c r="J87" s="35"/>
      <c r="K87" s="35"/>
    </row>
    <row r="88" spans="1:11" x14ac:dyDescent="0.3">
      <c r="A88" s="50"/>
      <c r="B88" s="50"/>
      <c r="E88" s="44"/>
      <c r="F88" s="44"/>
      <c r="G88" s="44"/>
      <c r="H88" s="51"/>
      <c r="I88" s="51"/>
      <c r="J88" s="35"/>
      <c r="K88" s="35"/>
    </row>
    <row r="89" spans="1:11" s="50" customFormat="1" ht="13.8" x14ac:dyDescent="0.25">
      <c r="A89" s="50">
        <f>[1]Fonct!A90</f>
        <v>673</v>
      </c>
      <c r="B89" s="50" t="str">
        <f>[1]Fonct!B90</f>
        <v>Titres annulés (sur exercices extérieurs)</v>
      </c>
      <c r="E89" s="44">
        <f>[1]Fonct!AL90</f>
        <v>6000</v>
      </c>
      <c r="G89" s="51">
        <f>E89+F89</f>
        <v>6000</v>
      </c>
      <c r="H89" s="51">
        <f>[1]Fonct!AQ90</f>
        <v>22680</v>
      </c>
      <c r="I89" s="51">
        <f>[1]Fonct!AX90</f>
        <v>0</v>
      </c>
      <c r="J89" s="35"/>
      <c r="K89" s="53"/>
    </row>
    <row r="90" spans="1:11" s="50" customFormat="1" ht="13.8" x14ac:dyDescent="0.25">
      <c r="E90" s="44"/>
      <c r="G90" s="51"/>
      <c r="H90" s="51"/>
      <c r="I90" s="51"/>
      <c r="J90" s="35"/>
      <c r="K90" s="53"/>
    </row>
    <row r="91" spans="1:11" ht="17.399999999999999" x14ac:dyDescent="0.3">
      <c r="A91" s="31">
        <v>68</v>
      </c>
      <c r="B91" s="32" t="s">
        <v>55</v>
      </c>
      <c r="C91" s="32"/>
      <c r="D91" s="32"/>
      <c r="E91" s="33">
        <f>[1]Fonct!AL102</f>
        <v>26523</v>
      </c>
      <c r="F91" s="33"/>
      <c r="G91" s="33">
        <f>E91+F91</f>
        <v>26523</v>
      </c>
      <c r="H91" s="33">
        <f>[1]Fonct!AQ102</f>
        <v>33931.370000000003</v>
      </c>
      <c r="I91" s="33">
        <f>[1]Fonct!AX102</f>
        <v>0</v>
      </c>
      <c r="J91" s="35"/>
      <c r="K91" s="35"/>
    </row>
    <row r="92" spans="1:11" s="50" customFormat="1" ht="13.8" x14ac:dyDescent="0.25">
      <c r="H92" s="51"/>
      <c r="I92" s="51"/>
      <c r="J92" s="53"/>
      <c r="K92" s="53"/>
    </row>
    <row r="93" spans="1:11" ht="17.399999999999999" x14ac:dyDescent="0.3">
      <c r="A93" s="31" t="s">
        <v>56</v>
      </c>
      <c r="B93" s="32" t="s">
        <v>57</v>
      </c>
      <c r="C93" s="32"/>
      <c r="D93" s="32"/>
      <c r="E93" s="33"/>
      <c r="F93" s="33"/>
      <c r="G93" s="33"/>
      <c r="H93" s="33"/>
      <c r="I93" s="33">
        <f>[1]Fonct!AL74</f>
        <v>0</v>
      </c>
      <c r="J93" s="35"/>
      <c r="K93" s="35"/>
    </row>
    <row r="94" spans="1:11" ht="17.399999999999999" x14ac:dyDescent="0.3">
      <c r="E94" s="56"/>
      <c r="F94" s="1"/>
      <c r="G94" s="1"/>
      <c r="H94" s="51"/>
      <c r="I94" s="51"/>
      <c r="J94" s="35"/>
      <c r="K94" s="35"/>
    </row>
    <row r="95" spans="1:11" ht="17.399999999999999" x14ac:dyDescent="0.3">
      <c r="A95" s="31" t="s">
        <v>58</v>
      </c>
      <c r="B95" s="34" t="str">
        <f>[1]Fonct!B103</f>
        <v>Dotations aux amortissements</v>
      </c>
      <c r="C95" s="34"/>
      <c r="D95" s="34"/>
      <c r="E95" s="34">
        <f>[1]Fonct!AL103</f>
        <v>40254.67</v>
      </c>
      <c r="F95" s="34"/>
      <c r="G95" s="34">
        <f>E95+F95</f>
        <v>40254.67</v>
      </c>
      <c r="H95" s="34">
        <f>[1]Fonct!AQ103</f>
        <v>40591.22</v>
      </c>
      <c r="I95" s="34">
        <f>[1]Fonct!AX103</f>
        <v>29413.93</v>
      </c>
      <c r="J95" s="35"/>
      <c r="K95" s="35"/>
    </row>
    <row r="96" spans="1:11" ht="18" thickBot="1" x14ac:dyDescent="0.35">
      <c r="E96" s="64"/>
      <c r="F96" s="65"/>
      <c r="G96" s="1"/>
      <c r="H96" s="51"/>
      <c r="I96" s="51"/>
      <c r="J96" s="35"/>
      <c r="K96" s="35"/>
    </row>
    <row r="97" spans="1:11" ht="21.6" thickBot="1" x14ac:dyDescent="0.45">
      <c r="A97" s="66" t="s">
        <v>59</v>
      </c>
      <c r="B97" s="67"/>
      <c r="C97" s="67"/>
      <c r="D97" s="67"/>
      <c r="E97" s="68">
        <f>E95+E93+E91+E87+E83+E73+E70+E48+E10</f>
        <v>1205753.6199999999</v>
      </c>
      <c r="F97" s="69"/>
      <c r="G97" s="70">
        <f>E97+F97</f>
        <v>1205753.6199999999</v>
      </c>
      <c r="H97" s="71">
        <f>H95+H91+H87+H83+H73+H70+H48+H10</f>
        <v>1049672.1800000002</v>
      </c>
      <c r="I97" s="72">
        <f>I95+I93+I91+I87+I83+I73+I70+I48+I10</f>
        <v>1125394.25</v>
      </c>
      <c r="J97" s="35"/>
      <c r="K97" s="35"/>
    </row>
    <row r="98" spans="1:11" x14ac:dyDescent="0.3">
      <c r="E98" s="1"/>
      <c r="G98" s="1"/>
      <c r="J98" s="35"/>
      <c r="K98" s="35"/>
    </row>
    <row r="99" spans="1:11" x14ac:dyDescent="0.3">
      <c r="H99" s="1"/>
      <c r="I99" s="1"/>
      <c r="J99" s="43"/>
      <c r="K99" s="35"/>
    </row>
    <row r="100" spans="1:11" ht="21" x14ac:dyDescent="0.4">
      <c r="A100" s="73" t="s">
        <v>60</v>
      </c>
      <c r="B100" s="73"/>
      <c r="C100" s="73"/>
      <c r="D100" s="73"/>
      <c r="E100" s="8"/>
      <c r="F100" s="8"/>
      <c r="G100" s="8"/>
      <c r="H100" s="9"/>
      <c r="I100" s="9"/>
      <c r="J100" s="35"/>
      <c r="K100" s="35"/>
    </row>
    <row r="101" spans="1:11" ht="16.2" thickBot="1" x14ac:dyDescent="0.35">
      <c r="A101" s="57"/>
      <c r="B101" s="57"/>
      <c r="C101" s="57"/>
      <c r="D101" s="57"/>
      <c r="E101" s="74"/>
      <c r="F101" s="74"/>
      <c r="G101" s="74"/>
      <c r="H101" s="75"/>
      <c r="I101" s="75"/>
      <c r="J101" s="35"/>
      <c r="K101" s="35"/>
    </row>
    <row r="102" spans="1:11" ht="15" thickBot="1" x14ac:dyDescent="0.35">
      <c r="A102" s="76" t="s">
        <v>5</v>
      </c>
      <c r="B102" s="11" t="s">
        <v>61</v>
      </c>
      <c r="C102" s="12"/>
      <c r="D102" s="77"/>
      <c r="E102" s="14" t="s">
        <v>7</v>
      </c>
      <c r="F102" s="15"/>
      <c r="G102" s="16"/>
      <c r="H102" s="78" t="s">
        <v>8</v>
      </c>
      <c r="I102" s="79" t="s">
        <v>9</v>
      </c>
      <c r="J102" s="46" t="s">
        <v>10</v>
      </c>
      <c r="K102" s="47"/>
    </row>
    <row r="103" spans="1:11" ht="15" customHeight="1" thickBot="1" x14ac:dyDescent="0.35">
      <c r="A103" s="80"/>
      <c r="B103" s="22"/>
      <c r="C103" s="23"/>
      <c r="D103" s="81"/>
      <c r="E103" s="25" t="s">
        <v>11</v>
      </c>
      <c r="F103" s="26" t="s">
        <v>12</v>
      </c>
      <c r="G103" s="25" t="s">
        <v>13</v>
      </c>
      <c r="H103" s="82"/>
      <c r="I103" s="83"/>
      <c r="J103" s="48" t="s">
        <v>14</v>
      </c>
      <c r="K103" s="49" t="s">
        <v>11</v>
      </c>
    </row>
    <row r="104" spans="1:11" x14ac:dyDescent="0.3">
      <c r="A104" s="84"/>
      <c r="B104" s="84"/>
      <c r="C104" s="84"/>
      <c r="D104" s="84"/>
      <c r="E104" s="85"/>
      <c r="F104" s="86"/>
      <c r="G104" s="85"/>
      <c r="H104" s="87"/>
      <c r="I104" s="88"/>
      <c r="J104" s="35"/>
      <c r="K104" s="35"/>
    </row>
    <row r="105" spans="1:11" ht="17.399999999999999" x14ac:dyDescent="0.3">
      <c r="A105" s="31" t="s">
        <v>62</v>
      </c>
      <c r="B105" s="32" t="s">
        <v>63</v>
      </c>
      <c r="C105" s="32"/>
      <c r="D105" s="32"/>
      <c r="E105" s="33">
        <f>[1]Fonct!AL134</f>
        <v>0</v>
      </c>
      <c r="F105" s="33"/>
      <c r="G105" s="33">
        <f>SUM(E105+F105)</f>
        <v>0</v>
      </c>
      <c r="H105" s="33">
        <f>[1]Fonct!AQ134</f>
        <v>0</v>
      </c>
      <c r="I105" s="33">
        <f>[1]Fonct!AX134</f>
        <v>0</v>
      </c>
      <c r="J105" s="35"/>
      <c r="K105" s="35"/>
    </row>
    <row r="106" spans="1:11" x14ac:dyDescent="0.3">
      <c r="A106" s="84"/>
      <c r="B106" s="84"/>
      <c r="C106" s="84"/>
      <c r="D106" s="84"/>
      <c r="E106" s="85"/>
      <c r="F106" s="86"/>
      <c r="G106" s="85"/>
      <c r="H106" s="87"/>
      <c r="I106" s="88"/>
      <c r="J106" s="35"/>
      <c r="K106" s="35"/>
    </row>
    <row r="107" spans="1:11" ht="17.399999999999999" x14ac:dyDescent="0.3">
      <c r="A107" s="31" t="s">
        <v>64</v>
      </c>
      <c r="B107" s="32" t="s">
        <v>65</v>
      </c>
      <c r="C107" s="32"/>
      <c r="D107" s="32"/>
      <c r="E107" s="34">
        <f>SUM(E108:E109)</f>
        <v>0</v>
      </c>
      <c r="F107" s="34"/>
      <c r="G107" s="33">
        <f>SUM(E107+F107)</f>
        <v>0</v>
      </c>
      <c r="H107" s="34">
        <f>SUM(H108:H109)</f>
        <v>266.07</v>
      </c>
      <c r="I107" s="34">
        <f>SUM(I108:I109)</f>
        <v>300</v>
      </c>
      <c r="J107" s="35"/>
      <c r="K107" s="35"/>
    </row>
    <row r="108" spans="1:11" x14ac:dyDescent="0.3">
      <c r="A108" s="89" t="s">
        <v>66</v>
      </c>
      <c r="B108" s="90" t="s">
        <v>67</v>
      </c>
      <c r="C108" s="50"/>
      <c r="D108" s="50"/>
      <c r="E108" s="91">
        <f>[1]Fonct!AL116</f>
        <v>0</v>
      </c>
      <c r="F108" s="91"/>
      <c r="G108" s="91">
        <f>E108+F108</f>
        <v>0</v>
      </c>
      <c r="H108" s="91">
        <f>[1]Fonct!AQ116</f>
        <v>266.07</v>
      </c>
      <c r="I108" s="91">
        <f>[1]Fonct!AX116</f>
        <v>300</v>
      </c>
      <c r="J108" s="35"/>
      <c r="K108" s="35"/>
    </row>
    <row r="109" spans="1:11" x14ac:dyDescent="0.3">
      <c r="A109" s="89" t="s">
        <v>68</v>
      </c>
      <c r="B109" s="90" t="s">
        <v>69</v>
      </c>
      <c r="C109" s="50"/>
      <c r="D109" s="50"/>
      <c r="E109" s="91">
        <f>[1]Fonct!AL117</f>
        <v>0</v>
      </c>
      <c r="F109" s="91"/>
      <c r="G109" s="91">
        <f>E109+F109</f>
        <v>0</v>
      </c>
      <c r="H109" s="91">
        <f>[1]Fonct!AQ117</f>
        <v>0</v>
      </c>
      <c r="I109" s="91">
        <f>[1]Fonct!AX117</f>
        <v>0</v>
      </c>
      <c r="J109" s="35"/>
      <c r="K109" s="35"/>
    </row>
    <row r="110" spans="1:11" x14ac:dyDescent="0.3">
      <c r="A110" s="92"/>
      <c r="E110" s="1"/>
      <c r="F110" s="1"/>
      <c r="G110" s="1"/>
      <c r="H110" s="2"/>
      <c r="I110" s="2"/>
      <c r="J110" s="35"/>
      <c r="K110" s="35"/>
    </row>
    <row r="111" spans="1:11" ht="17.399999999999999" x14ac:dyDescent="0.3">
      <c r="A111" s="31" t="s">
        <v>70</v>
      </c>
      <c r="B111" s="32" t="s">
        <v>71</v>
      </c>
      <c r="C111" s="32"/>
      <c r="D111" s="32"/>
      <c r="E111" s="33">
        <f>[1]Fonct!AL121</f>
        <v>300000</v>
      </c>
      <c r="F111" s="34"/>
      <c r="G111" s="33">
        <f>E111+F111</f>
        <v>300000</v>
      </c>
      <c r="H111" s="34">
        <f>[1]Fonct!AQ121</f>
        <v>348503.6</v>
      </c>
      <c r="I111" s="34">
        <f>[1]Fonct!AX121</f>
        <v>320000</v>
      </c>
      <c r="J111" s="35"/>
      <c r="K111" s="35"/>
    </row>
    <row r="112" spans="1:11" x14ac:dyDescent="0.3">
      <c r="A112" s="84"/>
      <c r="B112" s="84"/>
      <c r="C112" s="84"/>
      <c r="D112" s="84"/>
      <c r="E112" s="85"/>
      <c r="F112" s="86"/>
      <c r="G112" s="85"/>
      <c r="H112" s="87"/>
      <c r="I112" s="88"/>
      <c r="J112" s="35"/>
      <c r="K112" s="35"/>
    </row>
    <row r="113" spans="1:11" ht="17.399999999999999" x14ac:dyDescent="0.3">
      <c r="A113" s="31" t="s">
        <v>72</v>
      </c>
      <c r="B113" s="32" t="s">
        <v>73</v>
      </c>
      <c r="C113" s="32"/>
      <c r="D113" s="32"/>
      <c r="E113" s="33">
        <f>SUM(E114:E120)</f>
        <v>640584</v>
      </c>
      <c r="F113" s="33"/>
      <c r="G113" s="33">
        <f t="shared" ref="G113:G119" si="7">E113+F113</f>
        <v>640584</v>
      </c>
      <c r="H113" s="34">
        <f>SUM(H114:H120)</f>
        <v>626936.68999999994</v>
      </c>
      <c r="I113" s="34">
        <f>SUM(I114:I120)</f>
        <v>577161.29</v>
      </c>
      <c r="J113" s="35"/>
      <c r="K113" s="35"/>
    </row>
    <row r="114" spans="1:11" x14ac:dyDescent="0.3">
      <c r="A114" s="89">
        <v>74718</v>
      </c>
      <c r="B114" s="90" t="s">
        <v>74</v>
      </c>
      <c r="C114" s="50"/>
      <c r="D114" s="50"/>
      <c r="E114" s="91">
        <f>[1]Fonct!AL126</f>
        <v>1000</v>
      </c>
      <c r="F114" s="50"/>
      <c r="G114" s="51">
        <f t="shared" si="7"/>
        <v>1000</v>
      </c>
      <c r="H114" s="91">
        <f>[1]Fonct!AQ126</f>
        <v>1041.98</v>
      </c>
      <c r="I114" s="93">
        <f>[1]Fonct!AX126</f>
        <v>0</v>
      </c>
      <c r="J114" s="35"/>
      <c r="K114" s="35"/>
    </row>
    <row r="115" spans="1:11" x14ac:dyDescent="0.3">
      <c r="A115" s="89">
        <f>[1]Fonct!A123</f>
        <v>7472</v>
      </c>
      <c r="B115" s="90" t="str">
        <f>[1]Fonct!B123</f>
        <v>Région</v>
      </c>
      <c r="C115" s="94"/>
      <c r="D115" s="94"/>
      <c r="E115" s="91">
        <f>[1]Fonct!AL123</f>
        <v>61372</v>
      </c>
      <c r="F115" s="94"/>
      <c r="G115" s="51">
        <f t="shared" si="7"/>
        <v>61372</v>
      </c>
      <c r="H115" s="91">
        <f>[1]Fonct!AQ123</f>
        <v>74543.88</v>
      </c>
      <c r="I115" s="93">
        <f>[1]Fonct!AX123</f>
        <v>64500</v>
      </c>
      <c r="J115" s="35"/>
      <c r="K115" s="35"/>
    </row>
    <row r="116" spans="1:11" x14ac:dyDescent="0.3">
      <c r="A116" s="89">
        <v>7473</v>
      </c>
      <c r="B116" s="90" t="str">
        <f>[1]Fonct!B124</f>
        <v>Département</v>
      </c>
      <c r="C116" s="94"/>
      <c r="D116" s="91"/>
      <c r="E116" s="91">
        <f>[1]Fonct!AL124</f>
        <v>11520</v>
      </c>
      <c r="F116" s="94"/>
      <c r="G116" s="51">
        <f t="shared" si="7"/>
        <v>11520</v>
      </c>
      <c r="H116" s="91">
        <f>[1]Fonct!AQ124</f>
        <v>6045</v>
      </c>
      <c r="I116" s="93">
        <f>[1]Fonct!AX124</f>
        <v>0</v>
      </c>
      <c r="J116" s="35"/>
      <c r="K116" s="35"/>
    </row>
    <row r="117" spans="1:11" x14ac:dyDescent="0.3">
      <c r="A117" s="89">
        <f>[1]Fonct!A125</f>
        <v>74758</v>
      </c>
      <c r="B117" s="90" t="str">
        <f>[1]Fonct!B125</f>
        <v>ASP Leader</v>
      </c>
      <c r="C117" s="94"/>
      <c r="D117" s="94"/>
      <c r="E117" s="91">
        <f>[1]Fonct!AL125</f>
        <v>154695</v>
      </c>
      <c r="F117" s="94"/>
      <c r="G117" s="51">
        <f t="shared" si="7"/>
        <v>154695</v>
      </c>
      <c r="H117" s="91">
        <f>[1]Fonct!AQ125</f>
        <v>133167.31</v>
      </c>
      <c r="I117" s="93">
        <f>[1]Fonct!AX125</f>
        <v>99556</v>
      </c>
      <c r="J117" s="35"/>
      <c r="K117" s="35"/>
    </row>
    <row r="118" spans="1:11" x14ac:dyDescent="0.3">
      <c r="A118" s="95">
        <f>[1]Fonct!A127</f>
        <v>747888</v>
      </c>
      <c r="B118" s="96" t="str">
        <f>[1]Fonct!B127</f>
        <v>Participations Com Com</v>
      </c>
      <c r="C118" s="42"/>
      <c r="D118" s="42"/>
      <c r="E118" s="97">
        <f>[1]Fonct!AL127</f>
        <v>411997</v>
      </c>
      <c r="F118" s="41"/>
      <c r="G118" s="41">
        <f t="shared" si="7"/>
        <v>411997</v>
      </c>
      <c r="H118" s="97">
        <f>[1]Fonct!AQ127</f>
        <v>411997</v>
      </c>
      <c r="I118" s="98">
        <f>[1]Fonct!AX127</f>
        <v>412952.5</v>
      </c>
      <c r="J118" s="35"/>
      <c r="K118" s="35"/>
    </row>
    <row r="119" spans="1:11" s="38" customFormat="1" ht="13.8" x14ac:dyDescent="0.25">
      <c r="A119" s="89">
        <v>7488</v>
      </c>
      <c r="B119" s="90" t="s">
        <v>75</v>
      </c>
      <c r="C119" s="50"/>
      <c r="D119" s="50"/>
      <c r="E119" s="91">
        <v>0</v>
      </c>
      <c r="F119" s="51"/>
      <c r="G119" s="51">
        <f t="shared" si="7"/>
        <v>0</v>
      </c>
      <c r="H119" s="97"/>
      <c r="I119" s="93"/>
      <c r="J119" s="43"/>
      <c r="K119" s="35"/>
    </row>
    <row r="120" spans="1:11" x14ac:dyDescent="0.3">
      <c r="A120" s="99">
        <v>744</v>
      </c>
      <c r="B120" s="92" t="s">
        <v>76</v>
      </c>
      <c r="E120" s="97">
        <f>[1]Fonct!AL122</f>
        <v>0</v>
      </c>
      <c r="F120" s="1"/>
      <c r="G120" s="1">
        <f>E120+F120</f>
        <v>0</v>
      </c>
      <c r="H120" s="97">
        <f>[1]Fonct!AQ122</f>
        <v>141.52000000000001</v>
      </c>
      <c r="I120" s="97">
        <f>[1]Fonct!AX122</f>
        <v>152.79</v>
      </c>
      <c r="J120" s="35"/>
      <c r="K120" s="35"/>
    </row>
    <row r="121" spans="1:11" ht="17.399999999999999" x14ac:dyDescent="0.3">
      <c r="A121" s="31">
        <v>75</v>
      </c>
      <c r="B121" s="32" t="s">
        <v>77</v>
      </c>
      <c r="C121" s="32"/>
      <c r="D121" s="32"/>
      <c r="E121" s="33"/>
      <c r="F121" s="33"/>
      <c r="G121" s="33"/>
      <c r="H121" s="34">
        <f>[1]Fonct!AQ130</f>
        <v>118.83</v>
      </c>
      <c r="I121" s="34">
        <f>[1]Fonct!AX130</f>
        <v>0</v>
      </c>
      <c r="J121" s="35"/>
      <c r="K121" s="35"/>
    </row>
    <row r="122" spans="1:11" s="38" customFormat="1" ht="13.8" x14ac:dyDescent="0.25">
      <c r="A122" s="89" t="s">
        <v>78</v>
      </c>
      <c r="B122" s="90" t="s">
        <v>79</v>
      </c>
      <c r="C122" s="50"/>
      <c r="D122" s="50"/>
      <c r="E122" s="91"/>
      <c r="F122" s="51"/>
      <c r="G122" s="51"/>
      <c r="H122" s="91"/>
      <c r="I122" s="93"/>
      <c r="J122" s="43"/>
      <c r="K122" s="35"/>
    </row>
    <row r="123" spans="1:11" ht="17.399999999999999" x14ac:dyDescent="0.3">
      <c r="A123" s="31" t="s">
        <v>80</v>
      </c>
      <c r="B123" s="32" t="s">
        <v>81</v>
      </c>
      <c r="C123" s="32"/>
      <c r="D123" s="32"/>
      <c r="E123" s="33">
        <f>[1]Fonct!AL140</f>
        <v>0</v>
      </c>
      <c r="F123" s="33"/>
      <c r="G123" s="33">
        <f>E123+F123</f>
        <v>0</v>
      </c>
      <c r="H123" s="34">
        <f>[1]Fonct!AQ140</f>
        <v>559.47</v>
      </c>
      <c r="I123" s="34">
        <f>[1]Fonct!AX140</f>
        <v>0</v>
      </c>
      <c r="J123" s="35"/>
      <c r="K123" s="35"/>
    </row>
    <row r="124" spans="1:11" x14ac:dyDescent="0.3">
      <c r="E124" s="1"/>
      <c r="F124" s="1"/>
      <c r="G124" s="1"/>
      <c r="H124" s="2"/>
      <c r="I124" s="2"/>
      <c r="J124" s="35"/>
      <c r="K124" s="35"/>
    </row>
    <row r="125" spans="1:11" ht="17.399999999999999" x14ac:dyDescent="0.3">
      <c r="A125" s="31" t="s">
        <v>82</v>
      </c>
      <c r="B125" s="32" t="s">
        <v>83</v>
      </c>
      <c r="C125" s="32"/>
      <c r="D125" s="32"/>
      <c r="E125" s="33">
        <f>[1]Fonct!AL143</f>
        <v>37714.75</v>
      </c>
      <c r="F125" s="33"/>
      <c r="G125" s="33">
        <f>E125+F125</f>
        <v>37714.75</v>
      </c>
      <c r="H125" s="34">
        <f>[1]Fonct!AQ143</f>
        <v>18614.55</v>
      </c>
      <c r="I125" s="34">
        <f>[1]Fonct!AX143</f>
        <v>37812.17</v>
      </c>
      <c r="J125" s="35"/>
      <c r="K125" s="35" t="s">
        <v>84</v>
      </c>
    </row>
    <row r="126" spans="1:11" x14ac:dyDescent="0.3">
      <c r="E126" s="1"/>
      <c r="F126" s="1"/>
      <c r="G126" s="1"/>
      <c r="H126" s="2"/>
      <c r="I126" s="2"/>
      <c r="J126" s="35"/>
      <c r="K126" s="35"/>
    </row>
    <row r="127" spans="1:11" ht="17.399999999999999" x14ac:dyDescent="0.3">
      <c r="A127" s="31" t="s">
        <v>85</v>
      </c>
      <c r="B127" s="32" t="s">
        <v>86</v>
      </c>
      <c r="C127" s="32"/>
      <c r="D127" s="32"/>
      <c r="E127" s="33">
        <f>[1]Fonct!AL138</f>
        <v>18110.060000000001</v>
      </c>
      <c r="F127" s="33"/>
      <c r="G127" s="33">
        <f>E127+F127</f>
        <v>18110.060000000001</v>
      </c>
      <c r="H127" s="34">
        <f>[1]Fonct!AQ138</f>
        <v>18110.060000000001</v>
      </c>
      <c r="I127" s="34">
        <f>[1]Fonct!AX138</f>
        <v>15781.06</v>
      </c>
      <c r="J127" s="35"/>
      <c r="K127" s="35"/>
    </row>
    <row r="128" spans="1:11" x14ac:dyDescent="0.3">
      <c r="E128" s="1"/>
      <c r="F128" s="1"/>
      <c r="G128" s="1"/>
      <c r="H128" s="2"/>
      <c r="I128" s="2"/>
      <c r="J128" s="35"/>
      <c r="K128" s="35"/>
    </row>
    <row r="129" spans="1:11" ht="17.399999999999999" x14ac:dyDescent="0.3">
      <c r="A129" s="31" t="s">
        <v>87</v>
      </c>
      <c r="B129" s="32" t="s">
        <v>88</v>
      </c>
      <c r="C129" s="32"/>
      <c r="D129" s="32"/>
      <c r="E129" s="33">
        <f>[1]Fonct!AL149</f>
        <v>210903.29</v>
      </c>
      <c r="F129" s="33"/>
      <c r="G129" s="33">
        <f>E129-F129</f>
        <v>210903.29</v>
      </c>
      <c r="H129" s="34">
        <f>[1]Fonct!AQ149</f>
        <v>210903.29</v>
      </c>
      <c r="I129" s="34">
        <f>[1]Fonct!AX149</f>
        <v>174339.73</v>
      </c>
      <c r="J129" s="35"/>
      <c r="K129" s="35"/>
    </row>
    <row r="130" spans="1:11" ht="17.399999999999999" x14ac:dyDescent="0.3">
      <c r="D130" s="1"/>
      <c r="E130" s="63"/>
      <c r="F130" s="1"/>
      <c r="G130" s="1"/>
      <c r="H130" s="2"/>
      <c r="I130" s="2"/>
      <c r="J130" s="35"/>
      <c r="K130" s="35"/>
    </row>
    <row r="131" spans="1:11" ht="18" thickBot="1" x14ac:dyDescent="0.35">
      <c r="D131" s="1"/>
      <c r="E131" s="63"/>
      <c r="F131" s="1"/>
      <c r="G131" s="1"/>
      <c r="H131" s="2"/>
      <c r="I131" s="2"/>
      <c r="J131" s="35"/>
      <c r="K131" s="35"/>
    </row>
    <row r="132" spans="1:11" ht="23.4" thickBot="1" x14ac:dyDescent="0.45">
      <c r="A132" s="66" t="s">
        <v>89</v>
      </c>
      <c r="B132" s="67"/>
      <c r="C132" s="67"/>
      <c r="D132" s="67"/>
      <c r="E132" s="100">
        <f>SUM(E129+E127+E125+E123+E121+E113+E111+E107+E105)</f>
        <v>1207312.1000000001</v>
      </c>
      <c r="F132" s="100"/>
      <c r="G132" s="100">
        <f>E132+F132</f>
        <v>1207312.1000000001</v>
      </c>
      <c r="H132" s="100">
        <f>SUM(H129+H127+H125+H123+H121+H113+H111+H107+H105)</f>
        <v>1224012.5599999998</v>
      </c>
      <c r="I132" s="100">
        <f>SUM(I129+I127+I125+I123+I121+I113+I111+I107+I105)</f>
        <v>1125394.25</v>
      </c>
      <c r="J132" s="35"/>
      <c r="K132" s="35"/>
    </row>
  </sheetData>
  <mergeCells count="17">
    <mergeCell ref="J102:K102"/>
    <mergeCell ref="J16:K16"/>
    <mergeCell ref="A45:A46"/>
    <mergeCell ref="B45:C46"/>
    <mergeCell ref="E45:G45"/>
    <mergeCell ref="J45:K45"/>
    <mergeCell ref="A102:A103"/>
    <mergeCell ref="B102:D103"/>
    <mergeCell ref="E102:G102"/>
    <mergeCell ref="H102:H103"/>
    <mergeCell ref="I102:I103"/>
    <mergeCell ref="D2:E2"/>
    <mergeCell ref="A6:A7"/>
    <mergeCell ref="B6:C7"/>
    <mergeCell ref="E6:G6"/>
    <mergeCell ref="J6:K6"/>
    <mergeCell ref="J11:K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Belpeuch</dc:creator>
  <cp:lastModifiedBy>Audrey Belpeuch</cp:lastModifiedBy>
  <dcterms:created xsi:type="dcterms:W3CDTF">2025-02-17T16:24:12Z</dcterms:created>
  <dcterms:modified xsi:type="dcterms:W3CDTF">2025-02-17T16:24:36Z</dcterms:modified>
</cp:coreProperties>
</file>